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4d3fe0dc34f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stimator" sheetId="1" r:id="R011a8d7c6d1c4d8b"/>
    <x:sheet xmlns:r="http://schemas.openxmlformats.org/officeDocument/2006/relationships" name="Method" sheetId="2" r:id="Rb8c8148a043a4ee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0">
    <x:numFmt numFmtId="200" formatCode="#,##0.000"/>
    <x:numFmt numFmtId="201" formatCode="#,##0"/>
    <x:numFmt numFmtId="202" formatCode="#,##0.00"/>
    <x:numFmt numFmtId="203" formatCode="0.0%"/>
    <x:numFmt numFmtId="204" formatCode="0.00####"/>
    <x:numFmt numFmtId="205" formatCode="0.00"/>
    <x:numFmt numFmtId="206" formatCode="0"/>
    <x:numFmt numFmtId="207" formatCode="0.000000"/>
    <x:numFmt numFmtId="208" formatCode="#,##0.00000"/>
    <x:numFmt numFmtId="209" formatCode="0.00000"/>
  </x:numFmts>
  <x:fonts count="13">
    <x:font>
      <x:sz val="11"/>
      <x:name val="Carlito"/>
    </x:font>
    <x:font>
      <x:sz val="12"/>
      <x:color rgb="FF293631"/>
      <x:name val="Montserrat"/>
    </x:font>
    <x:font>
      <x:b/>
      <x:sz val="20"/>
      <x:color rgb="FFB64B2C"/>
      <x:name val="Montserrat"/>
    </x:font>
    <x:font>
      <x:sz val="14"/>
      <x:color rgb="FF293631"/>
      <x:name val="Montserrat"/>
    </x:font>
    <x:font>
      <x:b/>
      <x:sz val="11"/>
      <x:color rgb="FFB64B2C"/>
      <x:name val="Montserrat"/>
    </x:font>
    <x:font>
      <x:b/>
      <x:sz val="30"/>
      <x:color rgb="FFB64B2C"/>
      <x:name val="Montserrat"/>
    </x:font>
    <x:font>
      <x:b/>
      <x:sz val="18"/>
      <x:color rgb="FF293631"/>
      <x:name val="Montserrat"/>
    </x:font>
    <x:font>
      <x:sz val="11"/>
      <x:color rgb="FF63706A"/>
      <x:name val="Montserrat"/>
    </x:font>
    <x:font>
      <x:sz val="12"/>
      <x:color rgb="FF63706A"/>
      <x:name val="Montserrat"/>
    </x:font>
    <x:font>
      <x:b/>
      <x:sz val="14"/>
      <x:color rgb="FF293631"/>
      <x:name val="Montserrat"/>
    </x:font>
    <x:font>
      <x:b/>
      <x:sz val="12"/>
      <x:color rgb="FFFFFFFF"/>
      <x:name val="Montserrat"/>
    </x:font>
    <x:font>
      <x:b/>
      <x:sz val="12"/>
      <x:color rgb="FF293631"/>
      <x:name val="Montserrat"/>
    </x:font>
    <x:font>
      <x:b/>
      <x:sz val="12"/>
      <x:color rgb="FFB64B2C"/>
      <x:name val="Montserrat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EDF5EF"/>
      </x:patternFill>
    </x:fill>
    <x:fill>
      <x:patternFill patternType="solid">
        <x:fgColor rgb="FF3E5549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FE7E1"/>
      </x:bottom>
      <x:diagonal/>
    </x:border>
    <x:border>
      <x:left/>
      <x:right/>
      <x:top/>
      <x:bottom style="thin">
        <x:color rgb="FFACC6B5"/>
      </x:bottom>
      <x:diagonal/>
    </x:border>
  </x:borders>
  <x:cellStyleXfs count="1">
    <x:xf numFmtId="0" fontId="0" fillId="0" borderId="0"/>
  </x:cellStyleXfs>
  <x:cellXfs count="4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horizontal="left" vertical="center"/>
    </x:xf>
    <x:xf numFmtId="0" fontId="6" fillId="2" borderId="0" xfId="0" applyNumberFormat="1" applyFont="1" applyFill="1" applyBorder="1" applyAlignment="1">
      <x:alignment vertical="center"/>
    </x:xf>
    <x:xf numFmtId="200" fontId="6" fillId="2" borderId="0" xfId="0" applyNumberFormat="1" applyFont="1" applyFill="1" applyBorder="1" applyAlignment="1">
      <x:alignment vertical="center"/>
    </x:xf>
    <x:xf numFmtId="201" fontId="6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0" fontId="8" fillId="2" borderId="0" xfId="0" applyNumberFormat="1" applyFont="1" applyFill="1" applyBorder="1" applyAlignment="1">
      <x:alignment vertical="center"/>
    </x:xf>
    <x:xf numFmtId="0" fontId="9" fillId="2" borderId="0" xfId="0" applyNumberFormat="1" applyFont="1" applyFill="1" applyBorder="1" applyAlignment="1">
      <x:alignment vertical="center"/>
    </x:xf>
    <x:xf numFmtId="0" fontId="9" fillId="2" borderId="2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/>
    </x:xf>
    <x:xf numFmtId="203" fontId="1" fillId="3" borderId="2" xfId="0" applyNumberFormat="1" applyFont="1" applyFill="1" applyBorder="1" applyAlignment="1">
      <x:alignment vertical="center"/>
    </x:xf>
    <x:xf numFmtId="204" fontId="1" fillId="3" borderId="2" xfId="0" applyNumberFormat="1" applyFont="1" applyFill="1" applyBorder="1" applyAlignment="1">
      <x:alignment vertical="center"/>
    </x:xf>
    <x:xf numFmtId="205" fontId="1" fillId="3" borderId="2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0" fillId="4" borderId="0" xfId="0" applyNumberFormat="1" applyFont="1" applyFill="1" applyBorder="1" applyAlignment="1">
      <x:alignment vertical="center"/>
    </x:xf>
    <x:xf numFmtId="0" fontId="10" fillId="4" borderId="0" xfId="0" applyNumberFormat="1" applyFont="1" applyFill="1" applyBorder="1" applyAlignment="1">
      <x:alignment horizontal="center" vertical="center"/>
    </x:xf>
    <x:xf numFmtId="0" fontId="1" fillId="3" borderId="1" xfId="0" applyNumberFormat="1" applyFont="1" applyFill="1" applyBorder="1" applyAlignment="1">
      <x:alignment vertical="center"/>
    </x:xf>
    <x:xf numFmtId="204" fontId="1" fillId="3" borderId="1" xfId="0" applyNumberFormat="1" applyFont="1" applyFill="1" applyBorder="1" applyAlignment="1">
      <x:alignment vertical="center"/>
    </x:xf>
    <x:xf numFmtId="206" fontId="1" fillId="3" borderId="1" xfId="0" applyNumberFormat="1" applyFont="1" applyFill="1" applyBorder="1" applyAlignment="1">
      <x:alignment vertical="center"/>
    </x:xf>
    <x:xf numFmtId="200" fontId="1" fillId="2" borderId="1" xfId="0" applyNumberFormat="1" applyFont="1" applyFill="1" applyBorder="1" applyAlignment="1">
      <x:alignment vertical="center"/>
    </x:xf>
    <x:xf numFmtId="0" fontId="11" fillId="2" borderId="0" xfId="0" applyNumberFormat="1" applyFont="1" applyFill="1" applyBorder="1" applyAlignment="1">
      <x:alignment vertical="center"/>
    </x:xf>
    <x:xf numFmtId="200" fontId="11" fillId="2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7" fontId="1" fillId="2" borderId="0" xfId="0" applyNumberFormat="1" applyFont="1" applyFill="1" applyBorder="1" applyAlignment="1">
      <x:alignment vertical="center"/>
    </x:xf>
    <x:xf numFmtId="208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0" fontId="12" fillId="2" borderId="0" xfId="0" applyNumberFormat="1" applyFont="1" applyFill="1" applyBorder="1" applyAlignment="1">
      <x:alignment vertical="center"/>
    </x:xf>
    <x:xf numFmtId="201" fontId="12" fillId="2" borderId="0" xfId="0" applyNumberFormat="1" applyFont="1" applyFill="1" applyBorder="1" applyAlignment="1">
      <x:alignment vertical="center"/>
    </x:xf>
    <x:xf numFmtId="209" fontId="1" fillId="2" borderId="0" xfId="0" applyNumberFormat="1" applyFont="1" applyFill="1" applyBorder="1" applyAlignment="1">
      <x:alignment vertical="center"/>
    </x:xf>
    <x:xf numFmtId="206" fontId="1" fillId="2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9">
    <x:dxf>
      <x:font>
        <x:b/>
        <x:color rgb="FFA3312A"/>
      </x:font>
      <x:fill>
        <x:patternFill patternType="solid">
          <x:bgColor rgb="FFFCECE9"/>
        </x:patternFill>
      </x:fill>
    </x:dxf>
    <x:dxf>
      <x:font>
        <x:b/>
        <x:color rgb="FFA3312A"/>
      </x:font>
      <x:fill>
        <x:patternFill patternType="solid">
          <x:bgColor rgb="FFFCECE9"/>
        </x:patternFill>
      </x:fill>
    </x:dxf>
    <x:dxf>
      <x:font>
        <x:b/>
        <x:color rgb="FFA3312A"/>
      </x:font>
      <x:fill>
        <x:patternFill patternType="solid">
          <x:bgColor rgb="FFFCECE9"/>
        </x:patternFill>
      </x:fill>
    </x:dxf>
    <x:dxf>
      <x:font>
        <x:b/>
        <x:color rgb="FFA3312A"/>
      </x:font>
      <x:fill>
        <x:patternFill patternType="solid">
          <x:bgColor rgb="FFFCECE9"/>
        </x:patternFill>
      </x:fill>
    </x:dxf>
    <x:dxf>
      <x:font>
        <x:b/>
        <x:color rgb="FFA3312A"/>
      </x:font>
      <x:fill>
        <x:patternFill patternType="solid">
          <x:bgColor rgb="FFFCECE9"/>
        </x:patternFill>
      </x:fill>
    </x:dxf>
    <x:dxf>
      <x:font>
        <x:b/>
        <x:color rgb="FFA3312A"/>
      </x:font>
      <x:fill>
        <x:patternFill patternType="solid">
          <x:bgColor rgb="FFFCECE9"/>
        </x:patternFill>
      </x:fill>
    </x:dxf>
    <x:dxf>
      <x:font>
        <x:b/>
        <x:color rgb="FFA3312A"/>
      </x:font>
      <x:fill>
        <x:patternFill patternType="solid">
          <x:bgColor rgb="FFFCECE9"/>
        </x:patternFill>
      </x:fill>
    </x:dxf>
    <x:dxf>
      <x:font>
        <x:b/>
        <x:color rgb="FFA3312A"/>
      </x:font>
      <x:fill>
        <x:patternFill patternType="solid">
          <x:bgColor rgb="FFFCECE9"/>
        </x:patternFill>
      </x:fill>
    </x:dxf>
    <x:dxf>
      <x:font>
        <x:b/>
        <x:color rgb="FFA3312A"/>
      </x:font>
      <x:fill>
        <x:patternFill patternType="solid">
          <x:bgColor rgb="FFFCECE9"/>
        </x:patternFill>
      </x:fill>
    </x:dxf>
    <x:dxf>
      <x:font>
        <x:b/>
        <x:color rgb="FFA3312A"/>
      </x:font>
      <x:fill>
        <x:patternFill patternType="solid">
          <x:bgColor rgb="FFFCECE9"/>
        </x:patternFill>
      </x:fill>
    </x:dxf>
    <x:dxf>
      <x:font>
        <x:b/>
        <x:color rgb="FFA3312A"/>
      </x:font>
      <x:fill>
        <x:patternFill patternType="solid">
          <x:bgColor rgb="FFFCECE9"/>
        </x:patternFill>
      </x:fill>
    </x:dxf>
    <x:dxf>
      <x:font>
        <x:b/>
        <x:color rgb="FFA3312A"/>
      </x:font>
      <x:fill>
        <x:patternFill patternType="solid">
          <x:bgColor rgb="FFFCECE9"/>
        </x:patternFill>
      </x:fill>
    </x:dxf>
    <x:dxf>
      <x:font>
        <x:b/>
        <x:color rgb="FFA3312A"/>
      </x:font>
      <x:fill>
        <x:patternFill patternType="solid">
          <x:bgColor rgb="FFFCECE9"/>
        </x:patternFill>
      </x:fill>
    </x:dxf>
    <x:dxf>
      <x:font>
        <x:b/>
        <x:color rgb="FFA3312A"/>
      </x:font>
      <x:fill>
        <x:patternFill patternType="solid">
          <x:bgColor rgb="FFFCECE9"/>
        </x:patternFill>
      </x:fill>
    </x:dxf>
    <x:dxf>
      <x:font>
        <x:b/>
        <x:color rgb="FFA3312A"/>
      </x:font>
      <x:fill>
        <x:patternFill patternType="solid">
          <x:bgColor rgb="FFFCECE9"/>
        </x:patternFill>
      </x:fill>
    </x:dxf>
    <x:dxf>
      <x:font>
        <x:b/>
        <x:color rgb="FFA3312A"/>
      </x:font>
      <x:fill>
        <x:patternFill patternType="solid">
          <x:bgColor rgb="FFFCECE9"/>
        </x:patternFill>
      </x:fill>
    </x:dxf>
    <x:dxf>
      <x:font>
        <x:b/>
        <x:color rgb="FFA3312A"/>
      </x:font>
      <x:fill>
        <x:patternFill patternType="solid">
          <x:bgColor rgb="FFFCECE9"/>
        </x:patternFill>
      </x:fill>
    </x:dxf>
    <x:dxf>
      <x:font>
        <x:b/>
        <x:color rgb="FFA3312A"/>
      </x:font>
      <x:fill>
        <x:patternFill patternType="solid">
          <x:bgColor rgb="FFFCECE9"/>
        </x:patternFill>
      </x:fill>
    </x:dxf>
    <x:dxf>
      <x:font>
        <x:b/>
        <x:color rgb="FFA3312A"/>
      </x:font>
      <x:fill>
        <x:patternFill patternType="solid">
          <x:bgColor rgb="FFFCECE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dc5eef188b4498" /><Relationship Type="http://schemas.openxmlformats.org/officeDocument/2006/relationships/theme" Target="/xl/theme/theme1.xml" Id="Rea054aff64a9466d" /><Relationship Type="http://schemas.openxmlformats.org/officeDocument/2006/relationships/sharedStrings" Target="/xl/sharedStrings.xml" Id="Re4c6fcc726234156" /><Relationship Type="http://schemas.openxmlformats.org/officeDocument/2006/relationships/worksheet" Target="/xl/worksheets/sheet1.xml" Id="R011a8d7c6d1c4d8b" /><Relationship Type="http://schemas.openxmlformats.org/officeDocument/2006/relationships/worksheet" Target="/xl/worksheets/sheet2.xml" Id="Rb8c8148a043a4ee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B64B2C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" hidden="0" customWidth="1"/>
    <x:col min="2" max="2" width="7" hidden="0" customWidth="1"/>
    <x:col min="3" max="3" width="25" hidden="0" customWidth="1"/>
    <x:col min="4" max="4" width="15" hidden="0" customWidth="1"/>
    <x:col min="5" max="5" width="15" hidden="0" customWidth="1"/>
    <x:col min="6" max="6" width="13" hidden="0" customWidth="1"/>
    <x:col min="7" max="7" width="17" hidden="0" customWidth="1"/>
    <x:col min="8" max="8" width="3" hidden="0" customWidth="1"/>
    <x:col min="9" max="9" width="38" hidden="0" customWidth="1"/>
    <x:col min="10" max="10" width="3" hidden="0" customWidth="1"/>
  </x:cols>
  <x:sheetData>
    <x:row r="1" ht="28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36" customHeight="1">
      <x:c r="A2" s="3"/>
      <x:c r="B2" s="4" t="str">
        <x:v>BlockCalculatorPro</x:v>
      </x:c>
      <x:c r="C2" s="3"/>
      <x:c r="D2" s="3"/>
      <x:c r="E2" s="3"/>
      <x:c r="F2" s="3"/>
      <x:c r="G2" s="3"/>
      <x:c r="H2" s="3"/>
      <x:c r="I2" s="3"/>
      <x:c r="J2" s="3"/>
      <x:c r="K2" s="3"/>
      <x:c r="L2" s="3"/>
    </x:row>
    <x:row r="3" ht="28" customHeight="1">
      <x:c r="A3" s="3"/>
      <x:c r="B3" s="5" t="str">
        <x:v>Concrete block estimator</x:v>
      </x:c>
      <x:c r="C3" s="3"/>
      <x:c r="D3" s="3"/>
      <x:c r="E3" s="3"/>
      <x:c r="F3" s="3"/>
      <x:c r="G3" s="3"/>
      <x:c r="H3" s="3"/>
      <x:c r="I3" s="3"/>
      <x:c r="J3" s="3"/>
      <x:c r="K3" s="3"/>
      <x:c r="L3" s="3"/>
    </x:row>
    <x:row r="4" ht="28" customHeight="1">
      <x:c r="A4" s="3"/>
      <x:c r="B4" s="6"/>
      <x:c r="C4" s="6"/>
      <x:c r="D4" s="6"/>
      <x:c r="E4" s="6"/>
      <x:c r="F4" s="6"/>
      <x:c r="G4" s="6"/>
      <x:c r="H4" s="6"/>
      <x:c r="I4" s="6"/>
      <x:c r="J4" s="6"/>
      <x:c r="K4" s="3"/>
      <x:c r="L4" s="3"/>
    </x:row>
    <x:row r="5" ht="28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</x:row>
    <x:row r="6" ht="28" customHeight="1">
      <x:c r="A6" s="3"/>
      <x:c r="B6" s="7" t="str">
        <x:v>ORDER QUANTITY</x:v>
      </x:c>
      <x:c r="C6" s="3"/>
      <x:c r="D6" s="3"/>
      <x:c r="E6" s="3"/>
      <x:c r="F6" s="3"/>
      <x:c r="G6" s="3"/>
      <x:c r="H6" s="3"/>
      <x:c r="I6" s="3"/>
      <x:c r="J6" s="3"/>
      <x:c r="K6" s="3"/>
      <x:c r="L6" s="3"/>
    </x:row>
    <x:row r="7" ht="28" customHeight="1">
      <x:c r="A7" s="3"/>
      <x:c r="B7" s="9" t="n">
        <x:f>IF('Method'!$D$14="Ready",'Method'!$D$21,"Review")</x:f>
        <x:v>189</x:v>
      </x:c>
      <x:c r="C7" s="9"/>
      <x:c r="D7" s="14" t="str">
        <x:v>Unrounded equivalents</x:v>
      </x:c>
      <x:c r="E7" s="14" t="str">
        <x:v>Unrounded equivalents</x:v>
      </x:c>
      <x:c r="F7" s="14" t="str">
        <x:v>Whole base units</x:v>
      </x:c>
      <x:c r="G7" s="14" t="str">
        <x:v>Whole base units</x:v>
      </x:c>
      <x:c r="H7" s="14"/>
      <x:c r="I7" s="14" t="str">
        <x:v>Extra units</x:v>
      </x:c>
      <x:c r="J7" s="3"/>
      <x:c r="K7" s="3"/>
      <x:c r="L7" s="3"/>
    </x:row>
    <x:row r="8" ht="28" customHeight="1">
      <x:c r="A8" s="3"/>
      <x:c r="B8" s="9"/>
      <x:c r="C8" s="9"/>
      <x:c r="D8" s="11" t="n">
        <x:f>'Method'!$D$18</x:f>
        <x:v>180</x:v>
      </x:c>
      <x:c r="E8" s="11"/>
      <x:c r="F8" s="12" t="n">
        <x:f>'Method'!$D$19</x:f>
        <x:v>180</x:v>
      </x:c>
      <x:c r="G8" s="12"/>
      <x:c r="H8" s="12"/>
      <x:c r="I8" s="12" t="n">
        <x:f>'Method'!$D$22</x:f>
        <x:v>9</x:v>
      </x:c>
      <x:c r="J8" s="3"/>
      <x:c r="K8" s="3"/>
      <x:c r="L8" s="3"/>
    </x:row>
    <x:row r="9" ht="28" customHeight="1">
      <x:c r="A9" s="3"/>
      <x:c r="B9" s="3" t="str">
        <x:v>blocks to order</x:v>
      </x:c>
      <x:c r="C9" s="3" t="str">
        <x:v>blocks to order</x:v>
      </x:c>
      <x:c r="D9" s="3"/>
      <x:c r="E9" s="3"/>
      <x:c r="F9" s="3"/>
      <x:c r="G9" s="3"/>
      <x:c r="H9" s="3"/>
      <x:c r="I9" s="3"/>
      <x:c r="J9" s="3"/>
      <x:c r="K9" s="3"/>
      <x:c r="L9" s="3"/>
    </x:row>
    <x:row r="10" ht="28" customHeight="1">
      <x:c r="A10" s="3"/>
      <x:c r="B10" s="3"/>
      <x:c r="C10" s="3"/>
      <x:c r="D10" s="14" t="str">
        <x:v>Net wall area</x:v>
      </x:c>
      <x:c r="E10" s="14" t="str">
        <x:v>Net wall area</x:v>
      </x:c>
      <x:c r="F10" s="13" t="n">
        <x:f>IF('Method'!$D$14="Ready",'Method'!$D$17*'Method'!$I$8,"Review inputs")</x:f>
        <x:v>160</x:v>
      </x:c>
      <x:c r="G10" s="13"/>
      <x:c r="H10" s="3"/>
      <x:c r="I10" s="14" t="str">
        <x:f>'Method'!$I$7</x:f>
        <x:v>ft²</x:v>
      </x:c>
      <x:c r="J10" s="3"/>
      <x:c r="K10" s="3"/>
      <x:c r="L10" s="3"/>
    </x:row>
    <x:row r="11" ht="28" customHeight="1">
      <x:c r="A11" s="3"/>
      <x:c r="B11" s="3"/>
      <x:c r="C11" s="3"/>
      <x:c r="D11" s="14" t="str">
        <x:v>Block materials cost</x:v>
      </x:c>
      <x:c r="E11" s="14" t="str">
        <x:v>Block materials cost</x:v>
      </x:c>
      <x:c r="F11" s="13" t="str">
        <x:f>'Method'!$D$23</x:f>
        <x:v>Not priced</x:v>
      </x:c>
      <x:c r="G11" s="13"/>
      <x:c r="H11" s="3"/>
      <x:c r="I11" s="14" t="str">
        <x:f>I19</x:f>
        <x:v>USD</x:v>
      </x:c>
      <x:c r="J11" s="3"/>
      <x:c r="K11" s="3"/>
      <x:c r="L11" s="3"/>
    </x:row>
    <x:row r="12" ht="28" customHeight="1">
      <x:c r="A12" s="3"/>
      <x:c r="B12" s="3"/>
      <x:c r="C12" s="3"/>
      <x:c r="D12" s="3"/>
      <x:c r="E12" s="3"/>
      <x:c r="F12" s="3"/>
      <x:c r="G12" s="3"/>
      <x:c r="H12" s="3"/>
      <x:c r="I12" s="3"/>
      <x:c r="J12" s="3"/>
      <x:c r="K12" s="3"/>
      <x:c r="L12" s="3"/>
    </x:row>
    <x:row r="13" ht="32" customHeight="1">
      <x:c r="A13" s="3"/>
      <x:c r="B13" s="15" t="str">
        <x:f>'Method'!$D$14</x:f>
        <x:v>Ready</x:v>
      </x:c>
      <x:c r="C13" s="15"/>
      <x:c r="D13" s="15"/>
      <x:c r="E13" s="15"/>
      <x:c r="F13" s="15"/>
      <x:c r="G13" s="15"/>
      <x:c r="H13" s="15"/>
      <x:c r="I13" s="15"/>
      <x:c r="J13" s="3"/>
      <x:c r="K13" s="3"/>
      <x:c r="L13" s="3"/>
    </x:row>
    <x:row r="14" ht="28" customHeight="1">
      <x:c r="A14" s="3"/>
      <x:c r="B14" s="3"/>
      <x:c r="C14" s="3"/>
      <x:c r="D14" s="3"/>
      <x:c r="E14" s="3"/>
      <x:c r="F14" s="3"/>
      <x:c r="G14" s="3"/>
      <x:c r="H14" s="3"/>
      <x:c r="I14" s="3"/>
      <x:c r="J14" s="3"/>
      <x:c r="K14" s="3"/>
      <x:c r="L14" s="3"/>
    </x:row>
    <x:row r="15" ht="35" customHeight="1">
      <x:c r="A15" s="3"/>
      <x:c r="B15" s="17" t="str">
        <x:v>01  Set up your estimate</x:v>
      </x:c>
      <x:c r="C15" s="17"/>
      <x:c r="D15" s="17"/>
      <x:c r="E15" s="17"/>
      <x:c r="F15" s="17"/>
      <x:c r="G15" s="17"/>
      <x:c r="H15" s="17"/>
      <x:c r="I15" s="17"/>
      <x:c r="J15" s="3"/>
      <x:c r="K15" s="3"/>
      <x:c r="L15" s="3"/>
    </x:row>
    <x:row r="16" ht="34" customHeight="1">
      <x:c r="A16" s="3"/>
      <x:c r="B16" s="3" t="str">
        <x:v>Wall units</x:v>
      </x:c>
      <x:c r="C16" s="3"/>
      <x:c r="D16" s="19" t="str">
        <x:v>ft</x:v>
      </x:c>
      <x:c r="E16" s="3"/>
      <x:c r="F16" s="3" t="str">
        <x:v>Block units</x:v>
      </x:c>
      <x:c r="G16" s="3"/>
      <x:c r="H16" s="3"/>
      <x:c r="I16" s="19" t="str">
        <x:v>in</x:v>
      </x:c>
      <x:c r="J16" s="3"/>
      <x:c r="K16" s="3"/>
      <x:c r="L16" s="3"/>
    </x:row>
    <x:row r="17" ht="34" customHeight="1">
      <x:c r="A17" s="3"/>
      <x:c r="B17" s="3" t="str">
        <x:v>Face dimension mode</x:v>
      </x:c>
      <x:c r="C17" s="3"/>
      <x:c r="D17" s="19" t="str">
        <x:v>Nominal</x:v>
      </x:c>
      <x:c r="E17" s="3"/>
      <x:c r="F17" s="3" t="str">
        <x:v>Block allowance</x:v>
      </x:c>
      <x:c r="G17" s="3"/>
      <x:c r="H17" s="3"/>
      <x:c r="I17" s="20" t="n">
        <x:v>0.05</x:v>
      </x:c>
      <x:c r="J17" s="3"/>
      <x:c r="K17" s="3"/>
      <x:c r="L17" s="3"/>
    </x:row>
    <x:row r="18" ht="34" customHeight="1">
      <x:c r="A18" s="3"/>
      <x:c r="B18" s="3" t="str">
        <x:v>Face length</x:v>
      </x:c>
      <x:c r="C18" s="3"/>
      <x:c r="D18" s="21" t="n">
        <x:v>16</x:v>
      </x:c>
      <x:c r="E18" s="3"/>
      <x:c r="F18" s="3" t="str">
        <x:v>Price per block</x:v>
      </x:c>
      <x:c r="G18" s="3"/>
      <x:c r="H18" s="3"/>
      <x:c r="I18" s="22"/>
      <x:c r="J18" s="3"/>
      <x:c r="K18" s="3"/>
      <x:c r="L18" s="3"/>
    </x:row>
    <x:row r="19" ht="34" customHeight="1">
      <x:c r="A19" s="3"/>
      <x:c r="B19" s="3" t="str">
        <x:v>Face height</x:v>
      </x:c>
      <x:c r="C19" s="3"/>
      <x:c r="D19" s="21" t="n">
        <x:v>8</x:v>
      </x:c>
      <x:c r="E19" s="3"/>
      <x:c r="F19" s="3" t="str">
        <x:v>Currency</x:v>
      </x:c>
      <x:c r="G19" s="3"/>
      <x:c r="H19" s="3"/>
      <x:c r="I19" s="19" t="str">
        <x:v>USD</x:v>
      </x:c>
      <x:c r="J19" s="3"/>
      <x:c r="K19" s="3"/>
      <x:c r="L19" s="3"/>
    </x:row>
    <x:row r="20" ht="34" customHeight="1">
      <x:c r="A20" s="3"/>
      <x:c r="B20" s="3" t="str">
        <x:v>Joint thickness</x:v>
      </x:c>
      <x:c r="C20" s="3"/>
      <x:c r="D20" s="21" t="n">
        <x:v>0.375</x:v>
      </x:c>
      <x:c r="E20" s="3"/>
      <x:c r="F20" s="14" t="str">
        <x:v>Pale green cells are editable.</x:v>
      </x:c>
      <x:c r="G20" s="3"/>
      <x:c r="H20" s="3"/>
      <x:c r="I20" s="3"/>
      <x:c r="J20" s="3"/>
      <x:c r="K20" s="3"/>
      <x:c r="L20" s="3"/>
    </x:row>
    <x:row r="21" ht="28" customHeight="1">
      <x:c r="A21" s="3"/>
      <x:c r="B21" s="3"/>
      <x:c r="C21" s="3"/>
      <x:c r="D21" s="3"/>
      <x:c r="E21" s="3"/>
      <x:c r="F21" s="3"/>
      <x:c r="G21" s="3"/>
      <x:c r="H21" s="3"/>
      <x:c r="I21" s="3"/>
      <x:c r="J21" s="3"/>
      <x:c r="K21" s="3"/>
      <x:c r="L21" s="3"/>
    </x:row>
    <x:row r="22" ht="28" customHeight="1">
      <x:c r="A22" s="3"/>
      <x:c r="B22" s="14" t="str">
        <x:v>Choose units before entering dimensions. Changing units requires reentering every affected measurement.</x:v>
      </x:c>
      <x:c r="C22" s="3"/>
      <x:c r="D22" s="3"/>
      <x:c r="E22" s="3"/>
      <x:c r="F22" s="3"/>
      <x:c r="G22" s="3"/>
      <x:c r="H22" s="3"/>
      <x:c r="I22" s="3"/>
      <x:c r="J22" s="3"/>
      <x:c r="K22" s="3"/>
      <x:c r="L22" s="3"/>
    </x:row>
    <x:row r="23" ht="28" customHeight="1">
      <x:c r="A23" s="3"/>
      <x:c r="B23" s="14" t="str">
        <x:v>Nominal dimensions already include joints. Actual mode adds the entered joint thickness once.</x:v>
      </x:c>
      <x:c r="C23" s="3"/>
      <x:c r="D23" s="3"/>
      <x:c r="E23" s="3"/>
      <x:c r="F23" s="3"/>
      <x:c r="G23" s="3"/>
      <x:c r="H23" s="3"/>
      <x:c r="I23" s="3"/>
      <x:c r="J23" s="3"/>
      <x:c r="K23" s="3"/>
      <x:c r="L23" s="3"/>
    </x:row>
    <x:row r="24" ht="28" customHeight="1">
      <x:c r="A24" s="3"/>
      <x:c r="B24" s="3"/>
      <x:c r="C24" s="3"/>
      <x:c r="D24" s="3"/>
      <x:c r="E24" s="3"/>
      <x:c r="F24" s="3"/>
      <x:c r="G24" s="3"/>
      <x:c r="H24" s="3"/>
      <x:c r="I24" s="3"/>
      <x:c r="J24" s="3"/>
      <x:c r="K24" s="3"/>
      <x:c r="L24" s="3"/>
    </x:row>
    <x:row r="25" ht="35" customHeight="1">
      <x:c r="A25" s="3"/>
      <x:c r="B25" s="17" t="str">
        <x:v>02  Measure your walls</x:v>
      </x:c>
      <x:c r="C25" s="17"/>
      <x:c r="D25" s="17"/>
      <x:c r="E25" s="17"/>
      <x:c r="F25" s="17"/>
      <x:c r="G25" s="17"/>
      <x:c r="H25" s="17"/>
      <x:c r="I25" s="17"/>
      <x:c r="J25" s="3"/>
      <x:c r="K25" s="3"/>
      <x:c r="L25" s="3"/>
    </x:row>
    <x:row r="26" ht="34" customHeight="1">
      <x:c r="A26" s="3"/>
      <x:c r="B26" s="25" t="str">
        <x:v>Wall ID</x:v>
      </x:c>
      <x:c r="C26" s="25" t="str">
        <x:v>Wall name</x:v>
      </x:c>
      <x:c r="D26" s="25" t="str">
        <x:f>"Length ("&amp;$D$16&amp;")"</x:f>
        <x:v>Length (ft)</x:v>
      </x:c>
      <x:c r="E26" s="25" t="str">
        <x:f>"Height ("&amp;$D$16&amp;")"</x:f>
        <x:v>Height (ft)</x:v>
      </x:c>
      <x:c r="F26" s="25" t="str">
        <x:v>Quantity</x:v>
      </x:c>
      <x:c r="G26" s="25" t="str">
        <x:f>"Net area ("&amp;'Method'!$I$7&amp;")"</x:f>
        <x:v>Net area (ft²)</x:v>
      </x:c>
      <x:c r="H26" s="3"/>
      <x:c r="I26" s="25" t="str">
        <x:v>Input check</x:v>
      </x:c>
      <x:c r="J26" s="3"/>
      <x:c r="K26" s="3"/>
      <x:c r="L26" s="3"/>
    </x:row>
    <x:row r="27" ht="34" customHeight="1">
      <x:c r="A27" s="3"/>
      <x:c r="B27" s="6" t="n">
        <x:v>1</x:v>
      </x:c>
      <x:c r="C27" s="26" t="str">
        <x:v>Wall 1</x:v>
      </x:c>
      <x:c r="D27" s="27" t="n">
        <x:v>20</x:v>
      </x:c>
      <x:c r="E27" s="27" t="n">
        <x:v>8</x:v>
      </x:c>
      <x:c r="F27" s="28" t="n">
        <x:v>1</x:v>
      </x:c>
      <x:c r="G27" s="29" t="n">
        <x:f>IF('Method'!J29="Unused","",IF('Method'!J29="Ready",'Method'!I29*'Method'!$I$8,"Review"))</x:f>
        <x:v>160</x:v>
      </x:c>
      <x:c r="H27" s="6"/>
      <x:c r="I27" s="6" t="str">
        <x:f>IF('Method'!J29="Unused","",'Method'!J29)</x:f>
        <x:v>Ready</x:v>
      </x:c>
      <x:c r="J27" s="3"/>
      <x:c r="K27" s="3"/>
      <x:c r="L27" s="3"/>
    </x:row>
    <x:row r="28" ht="34" customHeight="1">
      <x:c r="A28" s="3"/>
      <x:c r="B28" s="6" t="n">
        <x:v>2</x:v>
      </x:c>
      <x:c r="C28" s="26" t="str">
        <x:v>Wall 2</x:v>
      </x:c>
      <x:c r="D28" s="27"/>
      <x:c r="E28" s="27"/>
      <x:c r="F28" s="28"/>
      <x:c r="G28" s="29" t="str">
        <x:f>IF('Method'!J30="Unused","",IF('Method'!J30="Ready",'Method'!I30*'Method'!$I$8,"Review"))</x:f>
      </x:c>
      <x:c r="H28" s="6"/>
      <x:c r="I28" s="6" t="str">
        <x:f>IF('Method'!J30="Unused","",'Method'!J30)</x:f>
      </x:c>
      <x:c r="J28" s="3"/>
      <x:c r="K28" s="3"/>
      <x:c r="L28" s="3"/>
    </x:row>
    <x:row r="29" ht="34" customHeight="1">
      <x:c r="A29" s="3"/>
      <x:c r="B29" s="6" t="n">
        <x:v>3</x:v>
      </x:c>
      <x:c r="C29" s="26" t="str">
        <x:v>Wall 3</x:v>
      </x:c>
      <x:c r="D29" s="27"/>
      <x:c r="E29" s="27"/>
      <x:c r="F29" s="28"/>
      <x:c r="G29" s="29" t="str">
        <x:f>IF('Method'!J31="Unused","",IF('Method'!J31="Ready",'Method'!I31*'Method'!$I$8,"Review"))</x:f>
      </x:c>
      <x:c r="H29" s="6"/>
      <x:c r="I29" s="6" t="str">
        <x:f>IF('Method'!J31="Unused","",'Method'!J31)</x:f>
      </x:c>
      <x:c r="J29" s="3"/>
      <x:c r="K29" s="3"/>
      <x:c r="L29" s="3"/>
    </x:row>
    <x:row r="30" ht="34" customHeight="1">
      <x:c r="A30" s="3"/>
      <x:c r="B30" s="6" t="n">
        <x:v>4</x:v>
      </x:c>
      <x:c r="C30" s="26" t="str">
        <x:v>Wall 4</x:v>
      </x:c>
      <x:c r="D30" s="27"/>
      <x:c r="E30" s="27"/>
      <x:c r="F30" s="28"/>
      <x:c r="G30" s="29" t="str">
        <x:f>IF('Method'!J32="Unused","",IF('Method'!J32="Ready",'Method'!I32*'Method'!$I$8,"Review"))</x:f>
      </x:c>
      <x:c r="H30" s="6"/>
      <x:c r="I30" s="6" t="str">
        <x:f>IF('Method'!J32="Unused","",'Method'!J32)</x:f>
      </x:c>
      <x:c r="J30" s="3"/>
      <x:c r="K30" s="3"/>
      <x:c r="L30" s="3"/>
    </x:row>
    <x:row r="31" ht="34" customHeight="1">
      <x:c r="A31" s="3"/>
      <x:c r="B31" s="6" t="n">
        <x:v>5</x:v>
      </x:c>
      <x:c r="C31" s="26" t="str">
        <x:v>Wall 5</x:v>
      </x:c>
      <x:c r="D31" s="27"/>
      <x:c r="E31" s="27"/>
      <x:c r="F31" s="28"/>
      <x:c r="G31" s="29" t="str">
        <x:f>IF('Method'!J33="Unused","",IF('Method'!J33="Ready",'Method'!I33*'Method'!$I$8,"Review"))</x:f>
      </x:c>
      <x:c r="H31" s="6"/>
      <x:c r="I31" s="6" t="str">
        <x:f>IF('Method'!J33="Unused","",'Method'!J33)</x:f>
      </x:c>
      <x:c r="J31" s="3"/>
      <x:c r="K31" s="3"/>
      <x:c r="L31" s="3"/>
    </x:row>
    <x:row r="32" ht="34" customHeight="1">
      <x:c r="A32" s="3"/>
      <x:c r="B32" s="6" t="n">
        <x:v>6</x:v>
      </x:c>
      <x:c r="C32" s="26" t="str">
        <x:v>Wall 6</x:v>
      </x:c>
      <x:c r="D32" s="27"/>
      <x:c r="E32" s="27"/>
      <x:c r="F32" s="28"/>
      <x:c r="G32" s="29" t="str">
        <x:f>IF('Method'!J34="Unused","",IF('Method'!J34="Ready",'Method'!I34*'Method'!$I$8,"Review"))</x:f>
      </x:c>
      <x:c r="H32" s="6"/>
      <x:c r="I32" s="6" t="str">
        <x:f>IF('Method'!J34="Unused","",'Method'!J34)</x:f>
      </x:c>
      <x:c r="J32" s="3"/>
      <x:c r="K32" s="3"/>
      <x:c r="L32" s="3"/>
    </x:row>
    <x:row r="33" ht="34" customHeight="1">
      <x:c r="A33" s="3"/>
      <x:c r="B33" s="6" t="n">
        <x:v>7</x:v>
      </x:c>
      <x:c r="C33" s="26" t="str">
        <x:v>Wall 7</x:v>
      </x:c>
      <x:c r="D33" s="27"/>
      <x:c r="E33" s="27"/>
      <x:c r="F33" s="28"/>
      <x:c r="G33" s="29" t="str">
        <x:f>IF('Method'!J35="Unused","",IF('Method'!J35="Ready",'Method'!I35*'Method'!$I$8,"Review"))</x:f>
      </x:c>
      <x:c r="H33" s="6"/>
      <x:c r="I33" s="6" t="str">
        <x:f>IF('Method'!J35="Unused","",'Method'!J35)</x:f>
      </x:c>
      <x:c r="J33" s="3"/>
      <x:c r="K33" s="3"/>
      <x:c r="L33" s="3"/>
    </x:row>
    <x:row r="34" ht="34" customHeight="1">
      <x:c r="A34" s="3"/>
      <x:c r="B34" s="6" t="n">
        <x:v>8</x:v>
      </x:c>
      <x:c r="C34" s="26" t="str">
        <x:v>Wall 8</x:v>
      </x:c>
      <x:c r="D34" s="27"/>
      <x:c r="E34" s="27"/>
      <x:c r="F34" s="28"/>
      <x:c r="G34" s="29" t="str">
        <x:f>IF('Method'!J36="Unused","",IF('Method'!J36="Ready",'Method'!I36*'Method'!$I$8,"Review"))</x:f>
      </x:c>
      <x:c r="H34" s="6"/>
      <x:c r="I34" s="6" t="str">
        <x:f>IF('Method'!J36="Unused","",'Method'!J36)</x:f>
      </x:c>
      <x:c r="J34" s="3"/>
      <x:c r="K34" s="3"/>
      <x:c r="L34" s="3"/>
    </x:row>
    <x:row r="35" ht="28" customHeight="1">
      <x:c r="A35" s="3"/>
      <x:c r="B35" s="3"/>
      <x:c r="C35" s="30" t="str">
        <x:v>Total net wall area</x:v>
      </x:c>
      <x:c r="D35" s="30"/>
      <x:c r="E35" s="30"/>
      <x:c r="F35" s="30"/>
      <x:c r="G35" s="31" t="n">
        <x:f>IF('Method'!$D$14="Ready",'Method'!$D$17*'Method'!$I$8,"Review inputs")</x:f>
        <x:v>160</x:v>
      </x:c>
      <x:c r="H35" s="3"/>
      <x:c r="I35" s="3"/>
      <x:c r="J35" s="3"/>
      <x:c r="K35" s="3"/>
      <x:c r="L35" s="3"/>
    </x:row>
    <x:row r="36" ht="28" customHeight="1">
      <x:c r="A36" s="3"/>
      <x:c r="B36" s="3"/>
      <x:c r="C36" s="3"/>
      <x:c r="D36" s="3"/>
      <x:c r="E36" s="3"/>
      <x:c r="F36" s="3"/>
      <x:c r="G36" s="3"/>
      <x:c r="H36" s="3"/>
      <x:c r="I36" s="3"/>
      <x:c r="J36" s="3"/>
      <x:c r="K36" s="3"/>
      <x:c r="L36" s="3"/>
    </x:row>
    <x:row r="37" ht="28" customHeight="1">
      <x:c r="A37" s="3"/>
      <x:c r="B37" s="14" t="str">
        <x:v>Use nonoverlapping wall runs. Quantity repeats that wall. Opening quantities are totals across the project.</x:v>
      </x:c>
      <x:c r="C37" s="3"/>
      <x:c r="D37" s="3"/>
      <x:c r="E37" s="3"/>
      <x:c r="F37" s="3"/>
      <x:c r="G37" s="3"/>
      <x:c r="H37" s="3"/>
      <x:c r="I37" s="3"/>
      <x:c r="J37" s="3"/>
      <x:c r="K37" s="3"/>
      <x:c r="L37" s="3"/>
    </x:row>
    <x:row r="38" ht="28" customHeight="1">
      <x:c r="A38" s="3"/>
      <x:c r="B38" s="3"/>
      <x:c r="C38" s="3"/>
      <x:c r="D38" s="3"/>
      <x:c r="E38" s="3"/>
      <x:c r="F38" s="3"/>
      <x:c r="G38" s="3"/>
      <x:c r="H38" s="3"/>
      <x:c r="I38" s="3"/>
      <x:c r="J38" s="3"/>
      <x:c r="K38" s="3"/>
      <x:c r="L38" s="3"/>
    </x:row>
    <x:row r="39" ht="35" customHeight="1">
      <x:c r="A39" s="3"/>
      <x:c r="B39" s="17" t="str">
        <x:v>03  Deduct doors and windows</x:v>
      </x:c>
      <x:c r="C39" s="17"/>
      <x:c r="D39" s="17"/>
      <x:c r="E39" s="17"/>
      <x:c r="F39" s="17"/>
      <x:c r="G39" s="17"/>
      <x:c r="H39" s="17"/>
      <x:c r="I39" s="17"/>
      <x:c r="J39" s="3"/>
      <x:c r="K39" s="3"/>
      <x:c r="L39" s="3"/>
    </x:row>
    <x:row r="40" ht="34" customHeight="1">
      <x:c r="A40" s="3"/>
      <x:c r="B40" s="25" t="str">
        <x:v>Wall ID</x:v>
      </x:c>
      <x:c r="C40" s="25" t="str">
        <x:v>Opening name</x:v>
      </x:c>
      <x:c r="D40" s="25" t="str">
        <x:f>"Width ("&amp;$D$16&amp;")"</x:f>
        <x:v>Width (ft)</x:v>
      </x:c>
      <x:c r="E40" s="25" t="str">
        <x:f>"Height ("&amp;$D$16&amp;")"</x:f>
        <x:v>Height (ft)</x:v>
      </x:c>
      <x:c r="F40" s="25" t="str">
        <x:v>Quantity</x:v>
      </x:c>
      <x:c r="G40" s="25" t="str">
        <x:f>"Area ("&amp;'Method'!$I$7&amp;")"</x:f>
        <x:v>Area (ft²)</x:v>
      </x:c>
      <x:c r="H40" s="3"/>
      <x:c r="I40" s="25" t="str">
        <x:v>Input check</x:v>
      </x:c>
      <x:c r="J40" s="3"/>
      <x:c r="K40" s="3"/>
      <x:c r="L40" s="3"/>
    </x:row>
    <x:row r="41" ht="34" customHeight="1">
      <x:c r="A41" s="3"/>
      <x:c r="B41" s="26"/>
      <x:c r="C41" s="26"/>
      <x:c r="D41" s="27"/>
      <x:c r="E41" s="27"/>
      <x:c r="F41" s="28"/>
      <x:c r="G41" s="29" t="str">
        <x:f>IF('Method'!J43="Unused","",IF('Method'!J43="Ready",'Method'!G43*'Method'!$I$8,"Review"))</x:f>
      </x:c>
      <x:c r="H41" s="6"/>
      <x:c r="I41" s="6" t="str">
        <x:f>IF('Method'!J43="Unused","",'Method'!J43)</x:f>
      </x:c>
      <x:c r="J41" s="3"/>
      <x:c r="K41" s="3"/>
      <x:c r="L41" s="3"/>
    </x:row>
    <x:row r="42" ht="34" customHeight="1">
      <x:c r="A42" s="3"/>
      <x:c r="B42" s="26"/>
      <x:c r="C42" s="26"/>
      <x:c r="D42" s="27"/>
      <x:c r="E42" s="27"/>
      <x:c r="F42" s="28"/>
      <x:c r="G42" s="29" t="str">
        <x:f>IF('Method'!J44="Unused","",IF('Method'!J44="Ready",'Method'!G44*'Method'!$I$8,"Review"))</x:f>
      </x:c>
      <x:c r="H42" s="6"/>
      <x:c r="I42" s="6" t="str">
        <x:f>IF('Method'!J44="Unused","",'Method'!J44)</x:f>
      </x:c>
      <x:c r="J42" s="3"/>
      <x:c r="K42" s="3"/>
      <x:c r="L42" s="3"/>
    </x:row>
    <x:row r="43" ht="34" customHeight="1">
      <x:c r="A43" s="3"/>
      <x:c r="B43" s="26"/>
      <x:c r="C43" s="26"/>
      <x:c r="D43" s="27"/>
      <x:c r="E43" s="27"/>
      <x:c r="F43" s="28"/>
      <x:c r="G43" s="29" t="str">
        <x:f>IF('Method'!J45="Unused","",IF('Method'!J45="Ready",'Method'!G45*'Method'!$I$8,"Review"))</x:f>
      </x:c>
      <x:c r="H43" s="6"/>
      <x:c r="I43" s="6" t="str">
        <x:f>IF('Method'!J45="Unused","",'Method'!J45)</x:f>
      </x:c>
      <x:c r="J43" s="3"/>
      <x:c r="K43" s="3"/>
      <x:c r="L43" s="3"/>
    </x:row>
    <x:row r="44" ht="34" customHeight="1">
      <x:c r="A44" s="3"/>
      <x:c r="B44" s="26"/>
      <x:c r="C44" s="26"/>
      <x:c r="D44" s="27"/>
      <x:c r="E44" s="27"/>
      <x:c r="F44" s="28"/>
      <x:c r="G44" s="29" t="str">
        <x:f>IF('Method'!J46="Unused","",IF('Method'!J46="Ready",'Method'!G46*'Method'!$I$8,"Review"))</x:f>
      </x:c>
      <x:c r="H44" s="6"/>
      <x:c r="I44" s="6" t="str">
        <x:f>IF('Method'!J46="Unused","",'Method'!J46)</x:f>
      </x:c>
      <x:c r="J44" s="3"/>
      <x:c r="K44" s="3"/>
      <x:c r="L44" s="3"/>
    </x:row>
    <x:row r="45" ht="34" customHeight="1">
      <x:c r="A45" s="3"/>
      <x:c r="B45" s="26"/>
      <x:c r="C45" s="26"/>
      <x:c r="D45" s="27"/>
      <x:c r="E45" s="27"/>
      <x:c r="F45" s="28"/>
      <x:c r="G45" s="29" t="str">
        <x:f>IF('Method'!J47="Unused","",IF('Method'!J47="Ready",'Method'!G47*'Method'!$I$8,"Review"))</x:f>
      </x:c>
      <x:c r="H45" s="6"/>
      <x:c r="I45" s="6" t="str">
        <x:f>IF('Method'!J47="Unused","",'Method'!J47)</x:f>
      </x:c>
      <x:c r="J45" s="3"/>
      <x:c r="K45" s="3"/>
      <x:c r="L45" s="3"/>
    </x:row>
    <x:row r="46" ht="34" customHeight="1">
      <x:c r="A46" s="3"/>
      <x:c r="B46" s="26"/>
      <x:c r="C46" s="26"/>
      <x:c r="D46" s="27"/>
      <x:c r="E46" s="27"/>
      <x:c r="F46" s="28"/>
      <x:c r="G46" s="29" t="str">
        <x:f>IF('Method'!J48="Unused","",IF('Method'!J48="Ready",'Method'!G48*'Method'!$I$8,"Review"))</x:f>
      </x:c>
      <x:c r="H46" s="6"/>
      <x:c r="I46" s="6" t="str">
        <x:f>IF('Method'!J48="Unused","",'Method'!J48)</x:f>
      </x:c>
      <x:c r="J46" s="3"/>
      <x:c r="K46" s="3"/>
      <x:c r="L46" s="3"/>
    </x:row>
    <x:row r="47" ht="34" customHeight="1">
      <x:c r="A47" s="3"/>
      <x:c r="B47" s="26"/>
      <x:c r="C47" s="26"/>
      <x:c r="D47" s="27"/>
      <x:c r="E47" s="27"/>
      <x:c r="F47" s="28"/>
      <x:c r="G47" s="29" t="str">
        <x:f>IF('Method'!J49="Unused","",IF('Method'!J49="Ready",'Method'!G49*'Method'!$I$8,"Review"))</x:f>
      </x:c>
      <x:c r="H47" s="6"/>
      <x:c r="I47" s="6" t="str">
        <x:f>IF('Method'!J49="Unused","",'Method'!J49)</x:f>
      </x:c>
      <x:c r="J47" s="3"/>
      <x:c r="K47" s="3"/>
      <x:c r="L47" s="3"/>
    </x:row>
    <x:row r="48" ht="34" customHeight="1">
      <x:c r="A48" s="3"/>
      <x:c r="B48" s="26"/>
      <x:c r="C48" s="26"/>
      <x:c r="D48" s="27"/>
      <x:c r="E48" s="27"/>
      <x:c r="F48" s="28"/>
      <x:c r="G48" s="29" t="str">
        <x:f>IF('Method'!J50="Unused","",IF('Method'!J50="Ready",'Method'!G50*'Method'!$I$8,"Review"))</x:f>
      </x:c>
      <x:c r="H48" s="6"/>
      <x:c r="I48" s="6" t="str">
        <x:f>IF('Method'!J50="Unused","",'Method'!J50)</x:f>
      </x:c>
      <x:c r="J48" s="3"/>
      <x:c r="K48" s="3"/>
      <x:c r="L48" s="3"/>
    </x:row>
    <x:row r="49" ht="34" customHeight="1">
      <x:c r="A49" s="3"/>
      <x:c r="B49" s="26"/>
      <x:c r="C49" s="26"/>
      <x:c r="D49" s="27"/>
      <x:c r="E49" s="27"/>
      <x:c r="F49" s="28"/>
      <x:c r="G49" s="29" t="str">
        <x:f>IF('Method'!J51="Unused","",IF('Method'!J51="Ready",'Method'!G51*'Method'!$I$8,"Review"))</x:f>
      </x:c>
      <x:c r="H49" s="6"/>
      <x:c r="I49" s="6" t="str">
        <x:f>IF('Method'!J51="Unused","",'Method'!J51)</x:f>
      </x:c>
      <x:c r="J49" s="3"/>
      <x:c r="K49" s="3"/>
      <x:c r="L49" s="3"/>
    </x:row>
    <x:row r="50" ht="34" customHeight="1">
      <x:c r="A50" s="3"/>
      <x:c r="B50" s="26"/>
      <x:c r="C50" s="26"/>
      <x:c r="D50" s="27"/>
      <x:c r="E50" s="27"/>
      <x:c r="F50" s="28"/>
      <x:c r="G50" s="29" t="str">
        <x:f>IF('Method'!J52="Unused","",IF('Method'!J52="Ready",'Method'!G52*'Method'!$I$8,"Review"))</x:f>
      </x:c>
      <x:c r="H50" s="6"/>
      <x:c r="I50" s="6" t="str">
        <x:f>IF('Method'!J52="Unused","",'Method'!J52)</x:f>
      </x:c>
      <x:c r="J50" s="3"/>
      <x:c r="K50" s="3"/>
      <x:c r="L50" s="3"/>
    </x:row>
    <x:row r="51" ht="28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</x:row>
    <x:row r="52" ht="28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</x:row>
    <x:row r="53" ht="35" customHeight="1">
      <x:c r="A53" s="3"/>
      <x:c r="B53" s="17" t="str">
        <x:v>How to read your order</x:v>
      </x:c>
      <x:c r="C53" s="17"/>
      <x:c r="D53" s="17"/>
      <x:c r="E53" s="17"/>
      <x:c r="F53" s="17"/>
      <x:c r="G53" s="17"/>
      <x:c r="H53" s="17"/>
      <x:c r="I53" s="17"/>
      <x:c r="J53" s="3"/>
      <x:c r="K53" s="3"/>
      <x:c r="L53" s="3"/>
    </x:row>
    <x:row r="54" ht="28" customHeight="1">
      <x:c r="A54" s="3"/>
      <x:c r="B54" s="14" t="str">
        <x:v>Equivalents display to three decimals. The order uses their full value before rounding to whole units.</x:v>
      </x:c>
      <x:c r="C54" s="3"/>
      <x:c r="D54" s="3"/>
      <x:c r="E54" s="3"/>
      <x:c r="F54" s="3"/>
      <x:c r="G54" s="3"/>
      <x:c r="H54" s="3"/>
      <x:c r="I54" s="3"/>
      <x:c r="J54" s="3"/>
      <x:c r="K54" s="3"/>
      <x:c r="L54" s="3"/>
    </x:row>
    <x:row r="55" ht="28" customHeight="1">
      <x:c r="A55" s="3"/>
      <x:c r="B55" s="14" t="str">
        <x:v>The final order is rounded after the allowance. Extra units equal the final order minus whole base units.</x:v>
      </x:c>
      <x:c r="C55" s="3"/>
      <x:c r="D55" s="3"/>
      <x:c r="E55" s="3"/>
      <x:c r="F55" s="3"/>
      <x:c r="G55" s="3"/>
      <x:c r="H55" s="3"/>
      <x:c r="I55" s="3"/>
      <x:c r="J55" s="3"/>
      <x:c r="K55" s="3"/>
      <x:c r="L55" s="3"/>
    </x:row>
    <x:row r="56" ht="28" customHeight="1">
      <x:c r="A56" s="3"/>
      <x:c r="B56" s="14" t="str">
        <x:v>See Method for the working, assumptions and source references. Costs here cover blocks only.</x:v>
      </x:c>
      <x:c r="C56" s="3"/>
      <x:c r="D56" s="3"/>
      <x:c r="E56" s="3"/>
      <x:c r="F56" s="3"/>
      <x:c r="G56" s="3"/>
      <x:c r="H56" s="3"/>
      <x:c r="I56" s="3"/>
      <x:c r="J56" s="3"/>
      <x:c r="K56" s="3"/>
      <x:c r="L56" s="3"/>
    </x:row>
    <x:row r="57" ht="28" customHeight="1">
      <x:c r="A57" s="3"/>
      <x:c r="B57" s="3"/>
      <x:c r="C57" s="3"/>
      <x:c r="D57" s="3"/>
      <x:c r="E57" s="3"/>
      <x:c r="F57" s="3"/>
      <x:c r="G57" s="3"/>
      <x:c r="H57" s="3"/>
      <x:c r="I57" s="3"/>
      <x:c r="J57" s="3"/>
      <x:c r="K57" s="3"/>
      <x:c r="L57" s="3"/>
    </x:row>
    <x:row r="58" ht="28" customHeight="1">
      <x:c r="A58" s="3"/>
      <x:c r="B58" s="3"/>
      <x:c r="C58" s="3"/>
      <x:c r="D58" s="3"/>
      <x:c r="E58" s="3"/>
      <x:c r="F58" s="3"/>
      <x:c r="G58" s="3"/>
      <x:c r="H58" s="3"/>
      <x:c r="I58" s="3"/>
      <x:c r="J58" s="3"/>
      <x:c r="K58" s="3"/>
      <x:c r="L58" s="3"/>
    </x:row>
  </x:sheetData>
  <x:mergeCells>
    <x:mergeCell ref="B7:C8"/>
    <x:mergeCell ref="B9:C9"/>
    <x:mergeCell ref="D7:E7"/>
    <x:mergeCell ref="F7:G7"/>
    <x:mergeCell ref="D8:E8"/>
    <x:mergeCell ref="F8:G8"/>
    <x:mergeCell ref="D10:E10"/>
    <x:mergeCell ref="F10:G10"/>
    <x:mergeCell ref="D11:E11"/>
    <x:mergeCell ref="F11:G11"/>
    <x:mergeCell ref="B13:I13"/>
  </x:mergeCells>
  <x:conditionalFormatting sqref="B13:I13">
    <x:cfRule type="expression" dxfId="0" priority="1">
      <x:formula>$B$13&lt;&gt;"Ready"</x:formula>
    </x:cfRule>
  </x:conditionalFormatting>
  <x:conditionalFormatting sqref="I27:I27">
    <x:cfRule type="expression" dxfId="1" priority="2">
      <x:formula>AND($I27&lt;&gt;"",$I27&lt;&gt;"Ready")</x:formula>
    </x:cfRule>
  </x:conditionalFormatting>
  <x:conditionalFormatting sqref="I28:I28">
    <x:cfRule type="expression" dxfId="2" priority="3">
      <x:formula>AND($I28&lt;&gt;"",$I28&lt;&gt;"Ready")</x:formula>
    </x:cfRule>
  </x:conditionalFormatting>
  <x:conditionalFormatting sqref="I29:I29">
    <x:cfRule type="expression" dxfId="3" priority="4">
      <x:formula>AND($I29&lt;&gt;"",$I29&lt;&gt;"Ready")</x:formula>
    </x:cfRule>
  </x:conditionalFormatting>
  <x:conditionalFormatting sqref="I30:I30">
    <x:cfRule type="expression" dxfId="4" priority="5">
      <x:formula>AND($I30&lt;&gt;"",$I30&lt;&gt;"Ready")</x:formula>
    </x:cfRule>
  </x:conditionalFormatting>
  <x:conditionalFormatting sqref="I31:I31">
    <x:cfRule type="expression" dxfId="5" priority="6">
      <x:formula>AND($I31&lt;&gt;"",$I31&lt;&gt;"Ready")</x:formula>
    </x:cfRule>
  </x:conditionalFormatting>
  <x:conditionalFormatting sqref="I32:I32">
    <x:cfRule type="expression" dxfId="6" priority="7">
      <x:formula>AND($I32&lt;&gt;"",$I32&lt;&gt;"Ready")</x:formula>
    </x:cfRule>
  </x:conditionalFormatting>
  <x:conditionalFormatting sqref="I33:I33">
    <x:cfRule type="expression" dxfId="7" priority="8">
      <x:formula>AND($I33&lt;&gt;"",$I33&lt;&gt;"Ready")</x:formula>
    </x:cfRule>
  </x:conditionalFormatting>
  <x:conditionalFormatting sqref="I34:I34">
    <x:cfRule type="expression" dxfId="8" priority="9">
      <x:formula>AND($I34&lt;&gt;"",$I34&lt;&gt;"Ready")</x:formula>
    </x:cfRule>
  </x:conditionalFormatting>
  <x:conditionalFormatting sqref="I41:I41">
    <x:cfRule type="expression" dxfId="9" priority="10">
      <x:formula>AND($I41&lt;&gt;"",$I41&lt;&gt;"Ready")</x:formula>
    </x:cfRule>
  </x:conditionalFormatting>
  <x:conditionalFormatting sqref="I42:I42">
    <x:cfRule type="expression" dxfId="10" priority="11">
      <x:formula>AND($I42&lt;&gt;"",$I42&lt;&gt;"Ready")</x:formula>
    </x:cfRule>
  </x:conditionalFormatting>
  <x:conditionalFormatting sqref="I43:I43">
    <x:cfRule type="expression" dxfId="11" priority="12">
      <x:formula>AND($I43&lt;&gt;"",$I43&lt;&gt;"Ready")</x:formula>
    </x:cfRule>
  </x:conditionalFormatting>
  <x:conditionalFormatting sqref="I44:I44">
    <x:cfRule type="expression" dxfId="12" priority="13">
      <x:formula>AND($I44&lt;&gt;"",$I44&lt;&gt;"Ready")</x:formula>
    </x:cfRule>
  </x:conditionalFormatting>
  <x:conditionalFormatting sqref="I45:I45">
    <x:cfRule type="expression" dxfId="13" priority="14">
      <x:formula>AND($I45&lt;&gt;"",$I45&lt;&gt;"Ready")</x:formula>
    </x:cfRule>
  </x:conditionalFormatting>
  <x:conditionalFormatting sqref="I46:I46">
    <x:cfRule type="expression" dxfId="14" priority="15">
      <x:formula>AND($I46&lt;&gt;"",$I46&lt;&gt;"Ready")</x:formula>
    </x:cfRule>
  </x:conditionalFormatting>
  <x:conditionalFormatting sqref="I47:I47">
    <x:cfRule type="expression" dxfId="15" priority="16">
      <x:formula>AND($I47&lt;&gt;"",$I47&lt;&gt;"Ready")</x:formula>
    </x:cfRule>
  </x:conditionalFormatting>
  <x:conditionalFormatting sqref="I48:I48">
    <x:cfRule type="expression" dxfId="16" priority="17">
      <x:formula>AND($I48&lt;&gt;"",$I48&lt;&gt;"Ready")</x:formula>
    </x:cfRule>
  </x:conditionalFormatting>
  <x:conditionalFormatting sqref="I49:I49">
    <x:cfRule type="expression" dxfId="17" priority="18">
      <x:formula>AND($I49&lt;&gt;"",$I49&lt;&gt;"Ready")</x:formula>
    </x:cfRule>
  </x:conditionalFormatting>
  <x:conditionalFormatting sqref="I50:I50">
    <x:cfRule type="expression" dxfId="18" priority="19">
      <x:formula>AND($I50&lt;&gt;"",$I50&lt;&gt;"Ready")</x:formula>
    </x:cfRule>
  </x:conditionalFormatting>
  <x:dataValidations count="3">
    <x:dataValidation type="list" sqref="D16">
      <x:formula1>"ft,in,m,mm"</x:formula1>
    </x:dataValidation>
    <x:dataValidation type="list" sqref="I16">
      <x:formula1>"in,mm"</x:formula1>
    </x:dataValidation>
    <x:dataValidation type="list" sqref="D17">
      <x:formula1>"Nominal,Actual"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9EB6A7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" hidden="0" customWidth="1"/>
    <x:col min="2" max="2" width="7" hidden="0" customWidth="1"/>
    <x:col min="3" max="3" width="24" hidden="0" customWidth="1"/>
    <x:col min="4" max="4" width="15" hidden="0" customWidth="1"/>
    <x:col min="5" max="5" width="15" hidden="0" customWidth="1"/>
    <x:col min="6" max="6" width="13" hidden="0" customWidth="1"/>
    <x:col min="7" max="7" width="17" hidden="0" customWidth="1"/>
    <x:col min="8" max="8" width="17" hidden="0" customWidth="1"/>
    <x:col min="9" max="9" width="17" hidden="0" customWidth="1"/>
    <x:col min="10" max="10" width="38" hidden="0" customWidth="1"/>
    <x:col min="11" max="11" width="3" hidden="0" customWidth="1"/>
    <x:col min="12" max="12" width="3" hidden="0" customWidth="1"/>
  </x:cols>
  <x:sheetData>
    <x:row r="1" ht="28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36" customHeight="1">
      <x:c r="A2" s="3"/>
      <x:c r="B2" s="4" t="str">
        <x:v>BlockCalculatorPro</x:v>
      </x:c>
      <x:c r="C2" s="3"/>
      <x:c r="D2" s="3"/>
      <x:c r="E2" s="3"/>
      <x:c r="F2" s="3"/>
      <x:c r="G2" s="3"/>
      <x:c r="H2" s="3"/>
      <x:c r="I2" s="3"/>
      <x:c r="J2" s="3"/>
      <x:c r="K2" s="3"/>
      <x:c r="L2" s="3"/>
    </x:row>
    <x:row r="3" ht="28" customHeight="1">
      <x:c r="A3" s="3"/>
      <x:c r="B3" s="5" t="str">
        <x:v>Calculation method</x:v>
      </x:c>
      <x:c r="C3" s="3"/>
      <x:c r="D3" s="3"/>
      <x:c r="E3" s="3"/>
      <x:c r="F3" s="3"/>
      <x:c r="G3" s="3"/>
      <x:c r="H3" s="3"/>
      <x:c r="I3" s="3"/>
      <x:c r="J3" s="3"/>
      <x:c r="K3" s="3"/>
      <x:c r="L3" s="3"/>
    </x:row>
    <x:row r="4" ht="28" customHeight="1">
      <x:c r="A4" s="3"/>
      <x:c r="B4" s="6"/>
      <x:c r="C4" s="6"/>
      <x:c r="D4" s="6"/>
      <x:c r="E4" s="6"/>
      <x:c r="F4" s="6"/>
      <x:c r="G4" s="6"/>
      <x:c r="H4" s="6"/>
      <x:c r="I4" s="6"/>
      <x:c r="J4" s="6"/>
      <x:c r="K4" s="3"/>
      <x:c r="L4" s="3"/>
    </x:row>
    <x:row r="5" ht="28" customHeight="1">
      <x:c r="A5" s="3"/>
      <x:c r="B5" s="14" t="str">
        <x:v>This sheet calculates automatically from the editable measurements on Estimator.</x:v>
      </x:c>
      <x:c r="C5" s="3"/>
      <x:c r="D5" s="3"/>
      <x:c r="E5" s="3"/>
      <x:c r="F5" s="3"/>
      <x:c r="G5" s="3"/>
      <x:c r="H5" s="3"/>
      <x:c r="I5" s="3"/>
      <x:c r="J5" s="3"/>
      <x:c r="K5" s="3"/>
      <x:c r="L5" s="3"/>
    </x:row>
    <x:row r="6" ht="35" customHeight="1">
      <x:c r="A6" s="3"/>
      <x:c r="B6" s="17" t="str">
        <x:v>Dimensions and conversions</x:v>
      </x:c>
      <x:c r="C6" s="17"/>
      <x:c r="D6" s="17"/>
      <x:c r="E6" s="17"/>
      <x:c r="F6" s="17"/>
      <x:c r="G6" s="17"/>
      <x:c r="H6" s="17"/>
      <x:c r="I6" s="17"/>
      <x:c r="J6" s="17"/>
      <x:c r="K6" s="3"/>
      <x:c r="L6" s="3"/>
    </x:row>
    <x:row r="7" ht="28" customHeight="1">
      <x:c r="A7" s="3"/>
      <x:c r="B7" s="3" t="str">
        <x:v>Wall unit to metres</x:v>
      </x:c>
      <x:c r="C7" s="3"/>
      <x:c r="D7" s="33" t="n">
        <x:f>IF(Estimator!D16="ft",0.3048,IF(Estimator!D16="in",0.0254,IF(Estimator!D16="m",1,IF(Estimator!D16="mm",0.001,"Review units"))))</x:f>
        <x:v>0.3048</x:v>
      </x:c>
      <x:c r="E7" s="3"/>
      <x:c r="F7" s="3" t="str">
        <x:v>Displayed area unit</x:v>
      </x:c>
      <x:c r="G7" s="3"/>
      <x:c r="H7" s="3"/>
      <x:c r="I7" s="3" t="str">
        <x:f>IF(OR(Estimator!D16="ft",Estimator!D16="in"),"ft²","m²")</x:f>
        <x:v>ft²</x:v>
      </x:c>
      <x:c r="J7" s="3"/>
      <x:c r="K7" s="3"/>
      <x:c r="L7" s="3"/>
    </x:row>
    <x:row r="8" ht="28" customHeight="1">
      <x:c r="A8" s="3"/>
      <x:c r="B8" s="3" t="str">
        <x:v>Block unit to metres</x:v>
      </x:c>
      <x:c r="C8" s="3"/>
      <x:c r="D8" s="33" t="n">
        <x:f>IF(Estimator!I16="in",0.0254,IF(Estimator!I16="mm",0.001,"Review units"))</x:f>
        <x:v>0.0254</x:v>
      </x:c>
      <x:c r="E8" s="3"/>
      <x:c r="F8" s="3" t="str">
        <x:v>Area display factor</x:v>
      </x:c>
      <x:c r="G8" s="3"/>
      <x:c r="H8" s="3"/>
      <x:c r="I8" s="33" t="n">
        <x:f>IF(I7="ft²",1/0.09290304,1)</x:f>
        <x:v>10.763910416709722</x:v>
      </x:c>
      <x:c r="J8" s="3"/>
      <x:c r="K8" s="3"/>
      <x:c r="L8" s="3"/>
    </x:row>
    <x:row r="9" ht="28" customHeight="1">
      <x:c r="A9" s="3"/>
      <x:c r="B9" s="3" t="str">
        <x:v>Module length (m)</x:v>
      </x:c>
      <x:c r="C9" s="3"/>
      <x:c r="D9" s="33" t="n">
        <x:f>IF(AND(ISNUMBER(Estimator!D18),ISNUMBER(D8),OR(Estimator!D17="Nominal",AND(Estimator!D17="Actual",ISNUMBER(Estimator!D20)))),IF(Estimator!D17="Nominal",Estimator!D18,Estimator!D18+Estimator!D20)*D8,"")</x:f>
        <x:v>0.4064</x:v>
      </x:c>
      <x:c r="E9" s="3"/>
      <x:c r="F9" s="3" t="str">
        <x:v>Block allowance</x:v>
      </x:c>
      <x:c r="G9" s="3"/>
      <x:c r="H9" s="3"/>
      <x:c r="I9" s="32" t="n">
        <x:f>Estimator!I17</x:f>
        <x:v>0.05</x:v>
      </x:c>
      <x:c r="J9" s="3"/>
      <x:c r="K9" s="3"/>
      <x:c r="L9" s="3"/>
    </x:row>
    <x:row r="10" ht="28" customHeight="1">
      <x:c r="A10" s="3"/>
      <x:c r="B10" s="3" t="str">
        <x:v>Module height (m)</x:v>
      </x:c>
      <x:c r="C10" s="3"/>
      <x:c r="D10" s="33" t="n">
        <x:f>IF(AND(ISNUMBER(Estimator!D19),ISNUMBER(D8),OR(Estimator!D17="Nominal",AND(Estimator!D17="Actual",ISNUMBER(Estimator!D20)))),IF(Estimator!D17="Nominal",Estimator!D19,Estimator!D19+Estimator!D20)*D8,"")</x:f>
        <x:v>0.2032</x:v>
      </x:c>
      <x:c r="E10" s="3"/>
      <x:c r="F10" s="3"/>
      <x:c r="G10" s="3"/>
      <x:c r="H10" s="3"/>
      <x:c r="I10" s="3"/>
      <x:c r="J10" s="3"/>
      <x:c r="K10" s="3"/>
      <x:c r="L10" s="3"/>
    </x:row>
    <x:row r="11" ht="28" customHeight="1">
      <x:c r="A11" s="3"/>
      <x:c r="B11" s="3" t="str">
        <x:v>Module face area (m²)</x:v>
      </x:c>
      <x:c r="C11" s="3"/>
      <x:c r="D11" s="33" t="n">
        <x:f>IF(COUNT(D9:D10)=2,D9*D10,"")</x:f>
        <x:v>0.08258048</x:v>
      </x:c>
      <x:c r="E11" s="3"/>
      <x:c r="F11" s="3"/>
      <x:c r="G11" s="3"/>
      <x:c r="H11" s="3"/>
      <x:c r="I11" s="3"/>
      <x:c r="J11" s="3"/>
      <x:c r="K11" s="3"/>
      <x:c r="L11" s="3"/>
    </x:row>
    <x:row r="12" ht="28" customHeight="1">
      <x:c r="A12" s="3"/>
      <x:c r="B12" s="3"/>
      <x:c r="C12" s="3"/>
      <x:c r="D12" s="3"/>
      <x:c r="E12" s="3"/>
      <x:c r="F12" s="3"/>
      <x:c r="G12" s="3"/>
      <x:c r="H12" s="3"/>
      <x:c r="I12" s="3"/>
      <x:c r="J12" s="3"/>
      <x:c r="K12" s="3"/>
      <x:c r="L12" s="3"/>
    </x:row>
    <x:row r="13" ht="28" customHeight="1">
      <x:c r="A13" s="3"/>
      <x:c r="B13" s="3"/>
      <x:c r="C13" s="3"/>
      <x:c r="D13" s="3"/>
      <x:c r="E13" s="3"/>
      <x:c r="F13" s="3"/>
      <x:c r="G13" s="3"/>
      <x:c r="H13" s="3"/>
      <x:c r="I13" s="3"/>
      <x:c r="J13" s="3"/>
      <x:c r="K13" s="3"/>
      <x:c r="L13" s="3"/>
    </x:row>
    <x:row r="14" ht="28" customHeight="1">
      <x:c r="A14" s="3"/>
      <x:c r="B14" s="3" t="str">
        <x:v>Estimate status</x:v>
      </x:c>
      <x:c r="C14" s="3"/>
      <x:c r="D14" s="3" t="str">
        <x:f>IF(NOT(AND(OR(Estimator!D16="ft",Estimator!D16="in",Estimator!D16="m",Estimator!D16="mm"),OR(Estimator!I16="in",Estimator!I16="mm"))),"Review measurement units",IF(NOT(OR(Estimator!D17="Nominal",Estimator!D17="Actual")),"Review face dimension mode",IF(NOT(AND(COUNT(Estimator!D18:D19,Estimator!I17)=3,Estimator!D18&gt;0,Estimator!D19&gt;0,Estimator!I17&gt;=0)),"Review block dimensions or allowance",IF(AND(Estimator!D17="Actual",NOT(AND(ISNUMBER(Estimator!D20),Estimator!D20&gt;=0))),"Review joint thickness",IF(AND(NOT(ISBLANK(Estimator!I18)),NOT(AND(ISNUMBER(Estimator!I18),Estimator!I18&gt;=0))),"Review price per block",IF(COUNTIFS(J29:J36,"&lt;&gt;Ready",J29:J36,"&lt;&gt;Unused")+COUNTIFS(J43:J52,"&lt;&gt;Ready",J43:J52,"&lt;&gt;Unused")&gt;0,"Review the highlighted wall or opening inputs",IF(COUNTIFS(J29:J36,"Ready")=0,"Enter at least one wall","Ready")))))))</x:f>
        <x:v>Ready</x:v>
      </x:c>
      <x:c r="E14" s="3"/>
      <x:c r="F14" s="3"/>
      <x:c r="G14" s="3"/>
      <x:c r="H14" s="3"/>
      <x:c r="I14" s="3"/>
      <x:c r="J14" s="3"/>
      <x:c r="K14" s="3"/>
      <x:c r="L14" s="3"/>
    </x:row>
    <x:row r="15" ht="28" customHeight="1">
      <x:c r="A15" s="3"/>
      <x:c r="B15" s="3"/>
      <x:c r="C15" s="3"/>
      <x:c r="D15" s="3"/>
      <x:c r="E15" s="3"/>
      <x:c r="F15" s="3"/>
      <x:c r="G15" s="3"/>
      <x:c r="H15" s="3"/>
      <x:c r="I15" s="3"/>
      <x:c r="J15" s="3"/>
      <x:c r="K15" s="3"/>
      <x:c r="L15" s="3"/>
    </x:row>
    <x:row r="16" ht="35" customHeight="1">
      <x:c r="A16" s="3"/>
      <x:c r="B16" s="17" t="str">
        <x:v>Order calculation</x:v>
      </x:c>
      <x:c r="C16" s="17"/>
      <x:c r="D16" s="17"/>
      <x:c r="E16" s="17"/>
      <x:c r="F16" s="17"/>
      <x:c r="G16" s="17"/>
      <x:c r="H16" s="17"/>
      <x:c r="I16" s="17"/>
      <x:c r="J16" s="17"/>
      <x:c r="K16" s="3"/>
      <x:c r="L16" s="3"/>
    </x:row>
    <x:row r="17" ht="28" customHeight="1">
      <x:c r="A17" s="3"/>
      <x:c r="B17" s="3" t="str">
        <x:v>Net wall area (m²)</x:v>
      </x:c>
      <x:c r="C17" s="3"/>
      <x:c r="D17" s="34" t="n">
        <x:f>IF($D$14="Ready",SUM(I29:I36),"Review inputs")</x:f>
        <x:v>14.8644864</x:v>
      </x:c>
      <x:c r="E17" s="3"/>
      <x:c r="F17" s="3"/>
      <x:c r="G17" s="3"/>
      <x:c r="H17" s="3"/>
      <x:c r="I17" s="3"/>
      <x:c r="J17" s="3"/>
      <x:c r="K17" s="3"/>
      <x:c r="L17" s="3"/>
    </x:row>
    <x:row r="18" ht="28" customHeight="1">
      <x:c r="A18" s="3"/>
      <x:c r="B18" s="3" t="str">
        <x:v>Unrounded equivalents</x:v>
      </x:c>
      <x:c r="C18" s="3"/>
      <x:c r="D18" s="34" t="n">
        <x:f>IF($D$14="Ready",D17/D11,"Review inputs")</x:f>
        <x:v>180</x:v>
      </x:c>
      <x:c r="E18" s="3"/>
      <x:c r="F18" s="14" t="str">
        <x:v>Fractional area equivalents are preserved.</x:v>
      </x:c>
      <x:c r="G18" s="3"/>
      <x:c r="H18" s="3"/>
      <x:c r="I18" s="3"/>
      <x:c r="J18" s="3"/>
      <x:c r="K18" s="3"/>
      <x:c r="L18" s="3"/>
    </x:row>
    <x:row r="19" ht="28" customHeight="1">
      <x:c r="A19" s="3"/>
      <x:c r="B19" s="3" t="str">
        <x:v>Whole base units</x:v>
      </x:c>
      <x:c r="C19" s="3"/>
      <x:c r="D19" s="35" t="n">
        <x:f>IF($D$14="Ready",ROUNDUP(ROUND(D18,10),0),"Review inputs")</x:f>
        <x:v>180</x:v>
      </x:c>
      <x:c r="E19" s="3"/>
      <x:c r="F19" s="14" t="str">
        <x:v>Rounded up before any allowance.</x:v>
      </x:c>
      <x:c r="G19" s="3"/>
      <x:c r="H19" s="3"/>
      <x:c r="I19" s="3"/>
      <x:c r="J19" s="3"/>
      <x:c r="K19" s="3"/>
      <x:c r="L19" s="3"/>
    </x:row>
    <x:row r="20" ht="28" customHeight="1">
      <x:c r="A20" s="3"/>
      <x:c r="B20" s="3" t="str">
        <x:v>Order before rounding</x:v>
      </x:c>
      <x:c r="C20" s="3"/>
      <x:c r="D20" s="34" t="n">
        <x:f>IF($D$14="Ready",D18*(1+Estimator!I17),"Review inputs")</x:f>
        <x:v>189</x:v>
      </x:c>
      <x:c r="E20" s="3"/>
      <x:c r="F20" s="14" t="str">
        <x:v>Allowance applied to equivalents.</x:v>
      </x:c>
      <x:c r="G20" s="3"/>
      <x:c r="H20" s="3"/>
      <x:c r="I20" s="3"/>
      <x:c r="J20" s="3"/>
      <x:c r="K20" s="3"/>
      <x:c r="L20" s="3"/>
    </x:row>
    <x:row r="21" ht="28" customHeight="1">
      <x:c r="A21" s="3"/>
      <x:c r="B21" s="36" t="str">
        <x:v>Final purchase units</x:v>
      </x:c>
      <x:c r="C21" s="36"/>
      <x:c r="D21" s="37" t="n">
        <x:f>IF($D$14="Ready",ROUNDUP(ROUND(D20,10),0),"Review inputs")</x:f>
        <x:v>189</x:v>
      </x:c>
      <x:c r="E21" s="3"/>
      <x:c r="F21" s="14" t="str">
        <x:v>Rounded up once at the end.</x:v>
      </x:c>
      <x:c r="G21" s="3"/>
      <x:c r="H21" s="3"/>
      <x:c r="I21" s="3"/>
      <x:c r="J21" s="3"/>
      <x:c r="K21" s="3"/>
      <x:c r="L21" s="3"/>
    </x:row>
    <x:row r="22" ht="28" customHeight="1">
      <x:c r="A22" s="3"/>
      <x:c r="B22" s="3" t="str">
        <x:v>Extra units</x:v>
      </x:c>
      <x:c r="C22" s="3"/>
      <x:c r="D22" s="35" t="n">
        <x:f>IF($D$14="Ready",D21-D19,"Review inputs")</x:f>
        <x:v>9</x:v>
      </x:c>
      <x:c r="E22" s="3"/>
      <x:c r="F22" s="14" t="str">
        <x:v>Final purchase units less whole base units.</x:v>
      </x:c>
      <x:c r="G22" s="3"/>
      <x:c r="H22" s="3"/>
      <x:c r="I22" s="3"/>
      <x:c r="J22" s="3"/>
      <x:c r="K22" s="3"/>
      <x:c r="L22" s="3"/>
    </x:row>
    <x:row r="23" ht="28" customHeight="1">
      <x:c r="A23" s="3"/>
      <x:c r="B23" s="3" t="str">
        <x:v>Block materials cost</x:v>
      </x:c>
      <x:c r="C23" s="3"/>
      <x:c r="D23" s="13" t="str">
        <x:f>IF($D$14&lt;&gt;"Ready","Review inputs",IF(ISBLANK(Estimator!I18),"Not priced",D21*Estimator!I18))</x:f>
        <x:v>Not priced</x:v>
      </x:c>
      <x:c r="E23" s="3"/>
      <x:c r="F23" s="3"/>
      <x:c r="G23" s="3"/>
      <x:c r="H23" s="3"/>
      <x:c r="I23" s="3"/>
      <x:c r="J23" s="3"/>
      <x:c r="K23" s="3"/>
      <x:c r="L23" s="3"/>
    </x:row>
    <x:row r="24" ht="28" customHeight="1">
      <x:c r="A24" s="3"/>
      <x:c r="B24" s="3"/>
      <x:c r="C24" s="3"/>
      <x:c r="D24" s="3"/>
      <x:c r="E24" s="3"/>
      <x:c r="F24" s="3"/>
      <x:c r="G24" s="3"/>
      <x:c r="H24" s="3"/>
      <x:c r="I24" s="3"/>
      <x:c r="J24" s="3"/>
      <x:c r="K24" s="3"/>
      <x:c r="L24" s="3"/>
    </x:row>
    <x:row r="25" ht="28" customHeight="1">
      <x:c r="A25" s="3"/>
      <x:c r="B25" s="3"/>
      <x:c r="C25" s="3"/>
      <x:c r="D25" s="3"/>
      <x:c r="E25" s="3"/>
      <x:c r="F25" s="3"/>
      <x:c r="G25" s="3"/>
      <x:c r="H25" s="3"/>
      <x:c r="I25" s="3"/>
      <x:c r="J25" s="3"/>
      <x:c r="K25" s="3"/>
      <x:c r="L25" s="3"/>
    </x:row>
    <x:row r="26" ht="28" customHeight="1">
      <x:c r="A26" s="3"/>
      <x:c r="B26" s="3"/>
      <x:c r="C26" s="3"/>
      <x:c r="D26" s="3"/>
      <x:c r="E26" s="3"/>
      <x:c r="F26" s="3"/>
      <x:c r="G26" s="3"/>
      <x:c r="H26" s="3"/>
      <x:c r="I26" s="3"/>
      <x:c r="J26" s="3"/>
      <x:c r="K26" s="3"/>
      <x:c r="L26" s="3"/>
    </x:row>
    <x:row r="27" ht="35" customHeight="1">
      <x:c r="A27" s="3"/>
      <x:c r="B27" s="17" t="str">
        <x:v>Wall area working</x:v>
      </x:c>
      <x:c r="C27" s="17"/>
      <x:c r="D27" s="17"/>
      <x:c r="E27" s="17"/>
      <x:c r="F27" s="17"/>
      <x:c r="G27" s="17"/>
      <x:c r="H27" s="17"/>
      <x:c r="I27" s="17"/>
      <x:c r="J27" s="17"/>
      <x:c r="K27" s="3"/>
      <x:c r="L27" s="3"/>
    </x:row>
    <x:row r="28" ht="34" customHeight="1">
      <x:c r="A28" s="3"/>
      <x:c r="B28" s="25" t="str">
        <x:v>ID</x:v>
      </x:c>
      <x:c r="C28" s="25" t="str">
        <x:v>Wall name</x:v>
      </x:c>
      <x:c r="D28" s="25" t="str">
        <x:v>Length</x:v>
      </x:c>
      <x:c r="E28" s="25" t="str">
        <x:v>Height</x:v>
      </x:c>
      <x:c r="F28" s="25" t="str">
        <x:v>Quantity</x:v>
      </x:c>
      <x:c r="G28" s="25" t="str">
        <x:v>Gross m²</x:v>
      </x:c>
      <x:c r="H28" s="25" t="str">
        <x:v>Openings m²</x:v>
      </x:c>
      <x:c r="I28" s="25" t="str">
        <x:v>Net m²</x:v>
      </x:c>
      <x:c r="J28" s="25" t="str">
        <x:v>Input check</x:v>
      </x:c>
      <x:c r="K28" s="3"/>
      <x:c r="L28" s="3"/>
    </x:row>
    <x:row r="29" ht="32" customHeight="1">
      <x:c r="A29" s="3"/>
      <x:c r="B29" s="3" t="n">
        <x:v>1</x:v>
      </x:c>
      <x:c r="C29" s="3" t="str">
        <x:f>IF(ISBLANK(Estimator!C27),"",Estimator!C27)</x:f>
        <x:v>Wall 1</x:v>
      </x:c>
      <x:c r="D29" s="38" t="n">
        <x:f>IF(ISBLANK(Estimator!D27),"",Estimator!D27)</x:f>
        <x:v>20</x:v>
      </x:c>
      <x:c r="E29" s="38" t="n">
        <x:f>IF(ISBLANK(Estimator!E27),"",Estimator!E27)</x:f>
        <x:v>8</x:v>
      </x:c>
      <x:c r="F29" s="39" t="n">
        <x:f>IF(ISBLANK(Estimator!F27),"",Estimator!F27)</x:f>
        <x:v>1</x:v>
      </x:c>
      <x:c r="G29" s="38" t="n">
        <x:f>IF(COUNT(D29:F29)&lt;&gt;3,"",IF(AND(COUNT(D29:F29)=3,D29&gt;0,E29&gt;0,F29&gt;0,F29=INT(F29),ISNUMBER($D$7)),D29*E29*F29*$D$7^2,""))</x:f>
        <x:v>14.8644864</x:v>
      </x:c>
      <x:c r="H29" s="38" t="n">
        <x:f>SUMIFS($G$43:$G$52,$B$43:$B$52,B29)</x:f>
        <x:v>0</x:v>
      </x:c>
      <x:c r="I29" s="38" t="n">
        <x:f>IF(J29="Ready",G29-H29,"")</x:f>
        <x:v>14.8644864</x:v>
      </x:c>
      <x:c r="J29" s="3" t="str">
        <x:f>IF(COUNTA(Estimator!D27:F27)=0,"Unused",IF(COUNT(D29:F29)&lt;&gt;3,"Enter positive dimensions and quantity",IF(NOT(AND(COUNT(D29:F29)=3,D29&gt;0,E29&gt;0,F29&gt;0,F29=INT(F29),ISNUMBER($D$7))),"Enter positive dimensions and quantity",IF(H29&gt;G29+0.0000000001,"Openings exceed wall area","Ready"))))</x:f>
        <x:v>Ready</x:v>
      </x:c>
      <x:c r="K29" s="3"/>
      <x:c r="L29" s="3"/>
    </x:row>
    <x:row r="30" ht="32" customHeight="1">
      <x:c r="A30" s="3"/>
      <x:c r="B30" s="3" t="n">
        <x:v>2</x:v>
      </x:c>
      <x:c r="C30" s="3" t="str">
        <x:f>IF(ISBLANK(Estimator!C28),"",Estimator!C28)</x:f>
        <x:v>Wall 2</x:v>
      </x:c>
      <x:c r="D30" s="38" t="str">
        <x:f>IF(ISBLANK(Estimator!D28),"",Estimator!D28)</x:f>
      </x:c>
      <x:c r="E30" s="38" t="str">
        <x:f>IF(ISBLANK(Estimator!E28),"",Estimator!E28)</x:f>
      </x:c>
      <x:c r="F30" s="39" t="str">
        <x:f>IF(ISBLANK(Estimator!F28),"",Estimator!F28)</x:f>
      </x:c>
      <x:c r="G30" s="38" t="str">
        <x:f>IF(COUNT(D30:F30)&lt;&gt;3,"",IF(AND(COUNT(D30:F30)=3,D30&gt;0,E30&gt;0,F30&gt;0,F30=INT(F30),ISNUMBER($D$7)),D30*E30*F30*$D$7^2,""))</x:f>
      </x:c>
      <x:c r="H30" s="38" t="n">
        <x:f>SUMIFS($G$43:$G$52,$B$43:$B$52,B30)</x:f>
        <x:v>0</x:v>
      </x:c>
      <x:c r="I30" s="38" t="str">
        <x:f>IF(J30="Ready",G30-H30,"")</x:f>
      </x:c>
      <x:c r="J30" s="3" t="str">
        <x:f>IF(COUNTA(Estimator!D28:F28)=0,"Unused",IF(COUNT(D30:F30)&lt;&gt;3,"Enter positive dimensions and quantity",IF(NOT(AND(COUNT(D30:F30)=3,D30&gt;0,E30&gt;0,F30&gt;0,F30=INT(F30),ISNUMBER($D$7))),"Enter positive dimensions and quantity",IF(H30&gt;G30+0.0000000001,"Openings exceed wall area","Ready"))))</x:f>
        <x:v>Unused</x:v>
      </x:c>
      <x:c r="K30" s="3"/>
      <x:c r="L30" s="3"/>
    </x:row>
    <x:row r="31" ht="32" customHeight="1">
      <x:c r="A31" s="3"/>
      <x:c r="B31" s="3" t="n">
        <x:v>3</x:v>
      </x:c>
      <x:c r="C31" s="3" t="str">
        <x:f>IF(ISBLANK(Estimator!C29),"",Estimator!C29)</x:f>
        <x:v>Wall 3</x:v>
      </x:c>
      <x:c r="D31" s="38" t="str">
        <x:f>IF(ISBLANK(Estimator!D29),"",Estimator!D29)</x:f>
      </x:c>
      <x:c r="E31" s="38" t="str">
        <x:f>IF(ISBLANK(Estimator!E29),"",Estimator!E29)</x:f>
      </x:c>
      <x:c r="F31" s="39" t="str">
        <x:f>IF(ISBLANK(Estimator!F29),"",Estimator!F29)</x:f>
      </x:c>
      <x:c r="G31" s="38" t="str">
        <x:f>IF(COUNT(D31:F31)&lt;&gt;3,"",IF(AND(COUNT(D31:F31)=3,D31&gt;0,E31&gt;0,F31&gt;0,F31=INT(F31),ISNUMBER($D$7)),D31*E31*F31*$D$7^2,""))</x:f>
      </x:c>
      <x:c r="H31" s="38" t="n">
        <x:f>SUMIFS($G$43:$G$52,$B$43:$B$52,B31)</x:f>
        <x:v>0</x:v>
      </x:c>
      <x:c r="I31" s="38" t="str">
        <x:f>IF(J31="Ready",G31-H31,"")</x:f>
      </x:c>
      <x:c r="J31" s="3" t="str">
        <x:f>IF(COUNTA(Estimator!D29:F29)=0,"Unused",IF(COUNT(D31:F31)&lt;&gt;3,"Enter positive dimensions and quantity",IF(NOT(AND(COUNT(D31:F31)=3,D31&gt;0,E31&gt;0,F31&gt;0,F31=INT(F31),ISNUMBER($D$7))),"Enter positive dimensions and quantity",IF(H31&gt;G31+0.0000000001,"Openings exceed wall area","Ready"))))</x:f>
        <x:v>Unused</x:v>
      </x:c>
      <x:c r="K31" s="3"/>
      <x:c r="L31" s="3"/>
    </x:row>
    <x:row r="32" ht="32" customHeight="1">
      <x:c r="A32" s="3"/>
      <x:c r="B32" s="3" t="n">
        <x:v>4</x:v>
      </x:c>
      <x:c r="C32" s="3" t="str">
        <x:f>IF(ISBLANK(Estimator!C30),"",Estimator!C30)</x:f>
        <x:v>Wall 4</x:v>
      </x:c>
      <x:c r="D32" s="38" t="str">
        <x:f>IF(ISBLANK(Estimator!D30),"",Estimator!D30)</x:f>
      </x:c>
      <x:c r="E32" s="38" t="str">
        <x:f>IF(ISBLANK(Estimator!E30),"",Estimator!E30)</x:f>
      </x:c>
      <x:c r="F32" s="39" t="str">
        <x:f>IF(ISBLANK(Estimator!F30),"",Estimator!F30)</x:f>
      </x:c>
      <x:c r="G32" s="38" t="str">
        <x:f>IF(COUNT(D32:F32)&lt;&gt;3,"",IF(AND(COUNT(D32:F32)=3,D32&gt;0,E32&gt;0,F32&gt;0,F32=INT(F32),ISNUMBER($D$7)),D32*E32*F32*$D$7^2,""))</x:f>
      </x:c>
      <x:c r="H32" s="38" t="n">
        <x:f>SUMIFS($G$43:$G$52,$B$43:$B$52,B32)</x:f>
        <x:v>0</x:v>
      </x:c>
      <x:c r="I32" s="38" t="str">
        <x:f>IF(J32="Ready",G32-H32,"")</x:f>
      </x:c>
      <x:c r="J32" s="3" t="str">
        <x:f>IF(COUNTA(Estimator!D30:F30)=0,"Unused",IF(COUNT(D32:F32)&lt;&gt;3,"Enter positive dimensions and quantity",IF(NOT(AND(COUNT(D32:F32)=3,D32&gt;0,E32&gt;0,F32&gt;0,F32=INT(F32),ISNUMBER($D$7))),"Enter positive dimensions and quantity",IF(H32&gt;G32+0.0000000001,"Openings exceed wall area","Ready"))))</x:f>
        <x:v>Unused</x:v>
      </x:c>
      <x:c r="K32" s="3"/>
      <x:c r="L32" s="3"/>
    </x:row>
    <x:row r="33" ht="32" customHeight="1">
      <x:c r="A33" s="3"/>
      <x:c r="B33" s="3" t="n">
        <x:v>5</x:v>
      </x:c>
      <x:c r="C33" s="3" t="str">
        <x:f>IF(ISBLANK(Estimator!C31),"",Estimator!C31)</x:f>
        <x:v>Wall 5</x:v>
      </x:c>
      <x:c r="D33" s="38" t="str">
        <x:f>IF(ISBLANK(Estimator!D31),"",Estimator!D31)</x:f>
      </x:c>
      <x:c r="E33" s="38" t="str">
        <x:f>IF(ISBLANK(Estimator!E31),"",Estimator!E31)</x:f>
      </x:c>
      <x:c r="F33" s="39" t="str">
        <x:f>IF(ISBLANK(Estimator!F31),"",Estimator!F31)</x:f>
      </x:c>
      <x:c r="G33" s="38" t="str">
        <x:f>IF(COUNT(D33:F33)&lt;&gt;3,"",IF(AND(COUNT(D33:F33)=3,D33&gt;0,E33&gt;0,F33&gt;0,F33=INT(F33),ISNUMBER($D$7)),D33*E33*F33*$D$7^2,""))</x:f>
      </x:c>
      <x:c r="H33" s="38" t="n">
        <x:f>SUMIFS($G$43:$G$52,$B$43:$B$52,B33)</x:f>
        <x:v>0</x:v>
      </x:c>
      <x:c r="I33" s="38" t="str">
        <x:f>IF(J33="Ready",G33-H33,"")</x:f>
      </x:c>
      <x:c r="J33" s="3" t="str">
        <x:f>IF(COUNTA(Estimator!D31:F31)=0,"Unused",IF(COUNT(D33:F33)&lt;&gt;3,"Enter positive dimensions and quantity",IF(NOT(AND(COUNT(D33:F33)=3,D33&gt;0,E33&gt;0,F33&gt;0,F33=INT(F33),ISNUMBER($D$7))),"Enter positive dimensions and quantity",IF(H33&gt;G33+0.0000000001,"Openings exceed wall area","Ready"))))</x:f>
        <x:v>Unused</x:v>
      </x:c>
      <x:c r="K33" s="3"/>
      <x:c r="L33" s="3"/>
    </x:row>
    <x:row r="34" ht="32" customHeight="1">
      <x:c r="A34" s="3"/>
      <x:c r="B34" s="3" t="n">
        <x:v>6</x:v>
      </x:c>
      <x:c r="C34" s="3" t="str">
        <x:f>IF(ISBLANK(Estimator!C32),"",Estimator!C32)</x:f>
        <x:v>Wall 6</x:v>
      </x:c>
      <x:c r="D34" s="38" t="str">
        <x:f>IF(ISBLANK(Estimator!D32),"",Estimator!D32)</x:f>
      </x:c>
      <x:c r="E34" s="38" t="str">
        <x:f>IF(ISBLANK(Estimator!E32),"",Estimator!E32)</x:f>
      </x:c>
      <x:c r="F34" s="39" t="str">
        <x:f>IF(ISBLANK(Estimator!F32),"",Estimator!F32)</x:f>
      </x:c>
      <x:c r="G34" s="38" t="str">
        <x:f>IF(COUNT(D34:F34)&lt;&gt;3,"",IF(AND(COUNT(D34:F34)=3,D34&gt;0,E34&gt;0,F34&gt;0,F34=INT(F34),ISNUMBER($D$7)),D34*E34*F34*$D$7^2,""))</x:f>
      </x:c>
      <x:c r="H34" s="38" t="n">
        <x:f>SUMIFS($G$43:$G$52,$B$43:$B$52,B34)</x:f>
        <x:v>0</x:v>
      </x:c>
      <x:c r="I34" s="38" t="str">
        <x:f>IF(J34="Ready",G34-H34,"")</x:f>
      </x:c>
      <x:c r="J34" s="3" t="str">
        <x:f>IF(COUNTA(Estimator!D32:F32)=0,"Unused",IF(COUNT(D34:F34)&lt;&gt;3,"Enter positive dimensions and quantity",IF(NOT(AND(COUNT(D34:F34)=3,D34&gt;0,E34&gt;0,F34&gt;0,F34=INT(F34),ISNUMBER($D$7))),"Enter positive dimensions and quantity",IF(H34&gt;G34+0.0000000001,"Openings exceed wall area","Ready"))))</x:f>
        <x:v>Unused</x:v>
      </x:c>
      <x:c r="K34" s="3"/>
      <x:c r="L34" s="3"/>
    </x:row>
    <x:row r="35" ht="32" customHeight="1">
      <x:c r="A35" s="3"/>
      <x:c r="B35" s="3" t="n">
        <x:v>7</x:v>
      </x:c>
      <x:c r="C35" s="3" t="str">
        <x:f>IF(ISBLANK(Estimator!C33),"",Estimator!C33)</x:f>
        <x:v>Wall 7</x:v>
      </x:c>
      <x:c r="D35" s="38" t="str">
        <x:f>IF(ISBLANK(Estimator!D33),"",Estimator!D33)</x:f>
      </x:c>
      <x:c r="E35" s="38" t="str">
        <x:f>IF(ISBLANK(Estimator!E33),"",Estimator!E33)</x:f>
      </x:c>
      <x:c r="F35" s="39" t="str">
        <x:f>IF(ISBLANK(Estimator!F33),"",Estimator!F33)</x:f>
      </x:c>
      <x:c r="G35" s="38" t="str">
        <x:f>IF(COUNT(D35:F35)&lt;&gt;3,"",IF(AND(COUNT(D35:F35)=3,D35&gt;0,E35&gt;0,F35&gt;0,F35=INT(F35),ISNUMBER($D$7)),D35*E35*F35*$D$7^2,""))</x:f>
      </x:c>
      <x:c r="H35" s="38" t="n">
        <x:f>SUMIFS($G$43:$G$52,$B$43:$B$52,B35)</x:f>
        <x:v>0</x:v>
      </x:c>
      <x:c r="I35" s="38" t="str">
        <x:f>IF(J35="Ready",G35-H35,"")</x:f>
      </x:c>
      <x:c r="J35" s="3" t="str">
        <x:f>IF(COUNTA(Estimator!D33:F33)=0,"Unused",IF(COUNT(D35:F35)&lt;&gt;3,"Enter positive dimensions and quantity",IF(NOT(AND(COUNT(D35:F35)=3,D35&gt;0,E35&gt;0,F35&gt;0,F35=INT(F35),ISNUMBER($D$7))),"Enter positive dimensions and quantity",IF(H35&gt;G35+0.0000000001,"Openings exceed wall area","Ready"))))</x:f>
        <x:v>Unused</x:v>
      </x:c>
      <x:c r="K35" s="3"/>
      <x:c r="L35" s="3"/>
    </x:row>
    <x:row r="36" ht="32" customHeight="1">
      <x:c r="A36" s="3"/>
      <x:c r="B36" s="3" t="n">
        <x:v>8</x:v>
      </x:c>
      <x:c r="C36" s="3" t="str">
        <x:f>IF(ISBLANK(Estimator!C34),"",Estimator!C34)</x:f>
        <x:v>Wall 8</x:v>
      </x:c>
      <x:c r="D36" s="38" t="str">
        <x:f>IF(ISBLANK(Estimator!D34),"",Estimator!D34)</x:f>
      </x:c>
      <x:c r="E36" s="38" t="str">
        <x:f>IF(ISBLANK(Estimator!E34),"",Estimator!E34)</x:f>
      </x:c>
      <x:c r="F36" s="39" t="str">
        <x:f>IF(ISBLANK(Estimator!F34),"",Estimator!F34)</x:f>
      </x:c>
      <x:c r="G36" s="38" t="str">
        <x:f>IF(COUNT(D36:F36)&lt;&gt;3,"",IF(AND(COUNT(D36:F36)=3,D36&gt;0,E36&gt;0,F36&gt;0,F36=INT(F36),ISNUMBER($D$7)),D36*E36*F36*$D$7^2,""))</x:f>
      </x:c>
      <x:c r="H36" s="38" t="n">
        <x:f>SUMIFS($G$43:$G$52,$B$43:$B$52,B36)</x:f>
        <x:v>0</x:v>
      </x:c>
      <x:c r="I36" s="38" t="str">
        <x:f>IF(J36="Ready",G36-H36,"")</x:f>
      </x:c>
      <x:c r="J36" s="3" t="str">
        <x:f>IF(COUNTA(Estimator!D34:F34)=0,"Unused",IF(COUNT(D36:F36)&lt;&gt;3,"Enter positive dimensions and quantity",IF(NOT(AND(COUNT(D36:F36)=3,D36&gt;0,E36&gt;0,F36&gt;0,F36=INT(F36),ISNUMBER($D$7))),"Enter positive dimensions and quantity",IF(H36&gt;G36+0.0000000001,"Openings exceed wall area","Ready"))))</x:f>
        <x:v>Unused</x:v>
      </x:c>
      <x:c r="K36" s="3"/>
      <x:c r="L36" s="3"/>
    </x:row>
    <x:row r="37" ht="28" customHeight="1">
      <x:c r="A37" s="3"/>
      <x:c r="B37" s="3"/>
      <x:c r="C37" s="3"/>
      <x:c r="D37" s="3"/>
      <x:c r="E37" s="3"/>
      <x:c r="F37" s="3"/>
      <x:c r="G37" s="3"/>
      <x:c r="H37" s="3"/>
      <x:c r="I37" s="3"/>
      <x:c r="J37" s="3"/>
      <x:c r="K37" s="3"/>
      <x:c r="L37" s="3"/>
    </x:row>
    <x:row r="38" ht="28" customHeight="1">
      <x:c r="A38" s="3"/>
      <x:c r="B38" s="3"/>
      <x:c r="C38" s="3"/>
      <x:c r="D38" s="3"/>
      <x:c r="E38" s="3"/>
      <x:c r="F38" s="3"/>
      <x:c r="G38" s="3"/>
      <x:c r="H38" s="3"/>
      <x:c r="I38" s="3"/>
      <x:c r="J38" s="3"/>
      <x:c r="K38" s="3"/>
      <x:c r="L38" s="3"/>
    </x:row>
    <x:row r="39" ht="28" customHeight="1">
      <x:c r="A39" s="3"/>
      <x:c r="B39" s="3"/>
      <x:c r="C39" s="3"/>
      <x:c r="D39" s="3"/>
      <x:c r="E39" s="3"/>
      <x:c r="F39" s="3"/>
      <x:c r="G39" s="3"/>
      <x:c r="H39" s="3"/>
      <x:c r="I39" s="3"/>
      <x:c r="J39" s="3"/>
      <x:c r="K39" s="3"/>
      <x:c r="L39" s="3"/>
    </x:row>
    <x:row r="40" ht="28" customHeight="1">
      <x:c r="A40" s="3"/>
      <x:c r="B40" s="3"/>
      <x:c r="C40" s="3"/>
      <x:c r="D40" s="3"/>
      <x:c r="E40" s="3"/>
      <x:c r="F40" s="3"/>
      <x:c r="G40" s="3"/>
      <x:c r="H40" s="3"/>
      <x:c r="I40" s="3"/>
      <x:c r="J40" s="3"/>
      <x:c r="K40" s="3"/>
      <x:c r="L40" s="3"/>
    </x:row>
    <x:row r="41" ht="35" customHeight="1">
      <x:c r="A41" s="3"/>
      <x:c r="B41" s="17" t="str">
        <x:v>Opening checks</x:v>
      </x:c>
      <x:c r="C41" s="17"/>
      <x:c r="D41" s="17"/>
      <x:c r="E41" s="17"/>
      <x:c r="F41" s="17"/>
      <x:c r="G41" s="17"/>
      <x:c r="H41" s="17"/>
      <x:c r="I41" s="17"/>
      <x:c r="J41" s="17"/>
      <x:c r="K41" s="3"/>
      <x:c r="L41" s="3"/>
    </x:row>
    <x:row r="42" ht="34" customHeight="1">
      <x:c r="A42" s="3"/>
      <x:c r="B42" s="25" t="str">
        <x:v>Wall ID</x:v>
      </x:c>
      <x:c r="C42" s="25" t="str">
        <x:v>Opening name</x:v>
      </x:c>
      <x:c r="D42" s="25" t="str">
        <x:v>Width</x:v>
      </x:c>
      <x:c r="E42" s="25" t="str">
        <x:v>Height</x:v>
      </x:c>
      <x:c r="F42" s="25" t="str">
        <x:v>Quantity</x:v>
      </x:c>
      <x:c r="G42" s="25" t="str">
        <x:v>Area m²</x:v>
      </x:c>
      <x:c r="H42" s="3"/>
      <x:c r="I42" s="3"/>
      <x:c r="J42" s="25" t="str">
        <x:v>Input check</x:v>
      </x:c>
      <x:c r="K42" s="3"/>
      <x:c r="L42" s="3"/>
    </x:row>
    <x:row r="43" ht="32" customHeight="1">
      <x:c r="A43" s="3"/>
      <x:c r="B43" s="3" t="str">
        <x:f>IF(ISBLANK(Estimator!B41),"",Estimator!B41)</x:f>
      </x:c>
      <x:c r="C43" s="3" t="str">
        <x:f>IF(ISBLANK(Estimator!C41),"",Estimator!C41)</x:f>
      </x:c>
      <x:c r="D43" s="38" t="str">
        <x:f>IF(ISBLANK(Estimator!D41),"",Estimator!D41)</x:f>
      </x:c>
      <x:c r="E43" s="38" t="str">
        <x:f>IF(ISBLANK(Estimator!E41),"",Estimator!E41)</x:f>
      </x:c>
      <x:c r="F43" s="39" t="str">
        <x:f>IF(ISBLANK(Estimator!F41),"",Estimator!F41)</x:f>
      </x:c>
      <x:c r="G43" s="38" t="str">
        <x:f>IF(J43="Ready",D43*E43*F43*$D$7^2,"")</x:f>
      </x:c>
      <x:c r="H43" s="3"/>
      <x:c r="I43" s="3"/>
      <x:c r="J43" s="3" t="str">
        <x:f>IF(COUNTA(Estimator!B41,Estimator!D41:F41)=0,"Unused",IF(COUNT(B43,D43:F43)&lt;&gt;4,"Enter dimensions, quantity and wall ID",IF(NOT(AND(COUNT(B43,D43:F43)=4,B43&gt;=1,B43&lt;=8,B43=INT(B43),D43&gt;0,E43&gt;0,F43&gt;0,F43=INT(F43),ISNUMBER($D$7))),"Enter dimensions, quantity and wall ID",IF(INDEX($G$29:$G$36,B43)&lt;=0,"Review the linked wall",IF(D43&gt;INDEX($D$29:$D$36,B43)+0.000000001,"Opening is wider than the wall",IF(E43&gt;INDEX($E$29:$E$36,B43)+0.000000001,"Opening is taller than the wall","Ready"))))))</x:f>
        <x:v>Unused</x:v>
      </x:c>
      <x:c r="K43" s="3"/>
      <x:c r="L43" s="3"/>
    </x:row>
    <x:row r="44" ht="32" customHeight="1">
      <x:c r="A44" s="3"/>
      <x:c r="B44" s="3" t="str">
        <x:f>IF(ISBLANK(Estimator!B42),"",Estimator!B42)</x:f>
      </x:c>
      <x:c r="C44" s="3" t="str">
        <x:f>IF(ISBLANK(Estimator!C42),"",Estimator!C42)</x:f>
      </x:c>
      <x:c r="D44" s="38" t="str">
        <x:f>IF(ISBLANK(Estimator!D42),"",Estimator!D42)</x:f>
      </x:c>
      <x:c r="E44" s="38" t="str">
        <x:f>IF(ISBLANK(Estimator!E42),"",Estimator!E42)</x:f>
      </x:c>
      <x:c r="F44" s="39" t="str">
        <x:f>IF(ISBLANK(Estimator!F42),"",Estimator!F42)</x:f>
      </x:c>
      <x:c r="G44" s="38" t="str">
        <x:f>IF(J44="Ready",D44*E44*F44*$D$7^2,"")</x:f>
      </x:c>
      <x:c r="H44" s="3"/>
      <x:c r="I44" s="3"/>
      <x:c r="J44" s="3" t="str">
        <x:f>IF(COUNTA(Estimator!B42,Estimator!D42:F42)=0,"Unused",IF(COUNT(B44,D44:F44)&lt;&gt;4,"Enter dimensions, quantity and wall ID",IF(NOT(AND(COUNT(B44,D44:F44)=4,B44&gt;=1,B44&lt;=8,B44=INT(B44),D44&gt;0,E44&gt;0,F44&gt;0,F44=INT(F44),ISNUMBER($D$7))),"Enter dimensions, quantity and wall ID",IF(INDEX($G$29:$G$36,B44)&lt;=0,"Review the linked wall",IF(D44&gt;INDEX($D$29:$D$36,B44)+0.000000001,"Opening is wider than the wall",IF(E44&gt;INDEX($E$29:$E$36,B44)+0.000000001,"Opening is taller than the wall","Ready"))))))</x:f>
        <x:v>Unused</x:v>
      </x:c>
      <x:c r="K44" s="3"/>
      <x:c r="L44" s="3"/>
    </x:row>
    <x:row r="45" ht="32" customHeight="1">
      <x:c r="A45" s="3"/>
      <x:c r="B45" s="3" t="str">
        <x:f>IF(ISBLANK(Estimator!B43),"",Estimator!B43)</x:f>
      </x:c>
      <x:c r="C45" s="3" t="str">
        <x:f>IF(ISBLANK(Estimator!C43),"",Estimator!C43)</x:f>
      </x:c>
      <x:c r="D45" s="38" t="str">
        <x:f>IF(ISBLANK(Estimator!D43),"",Estimator!D43)</x:f>
      </x:c>
      <x:c r="E45" s="38" t="str">
        <x:f>IF(ISBLANK(Estimator!E43),"",Estimator!E43)</x:f>
      </x:c>
      <x:c r="F45" s="39" t="str">
        <x:f>IF(ISBLANK(Estimator!F43),"",Estimator!F43)</x:f>
      </x:c>
      <x:c r="G45" s="38" t="str">
        <x:f>IF(J45="Ready",D45*E45*F45*$D$7^2,"")</x:f>
      </x:c>
      <x:c r="H45" s="3"/>
      <x:c r="I45" s="3"/>
      <x:c r="J45" s="3" t="str">
        <x:f>IF(COUNTA(Estimator!B43,Estimator!D43:F43)=0,"Unused",IF(COUNT(B45,D45:F45)&lt;&gt;4,"Enter dimensions, quantity and wall ID",IF(NOT(AND(COUNT(B45,D45:F45)=4,B45&gt;=1,B45&lt;=8,B45=INT(B45),D45&gt;0,E45&gt;0,F45&gt;0,F45=INT(F45),ISNUMBER($D$7))),"Enter dimensions, quantity and wall ID",IF(INDEX($G$29:$G$36,B45)&lt;=0,"Review the linked wall",IF(D45&gt;INDEX($D$29:$D$36,B45)+0.000000001,"Opening is wider than the wall",IF(E45&gt;INDEX($E$29:$E$36,B45)+0.000000001,"Opening is taller than the wall","Ready"))))))</x:f>
        <x:v>Unused</x:v>
      </x:c>
      <x:c r="K45" s="3"/>
      <x:c r="L45" s="3"/>
    </x:row>
    <x:row r="46" ht="32" customHeight="1">
      <x:c r="A46" s="3"/>
      <x:c r="B46" s="3" t="str">
        <x:f>IF(ISBLANK(Estimator!B44),"",Estimator!B44)</x:f>
      </x:c>
      <x:c r="C46" s="3" t="str">
        <x:f>IF(ISBLANK(Estimator!C44),"",Estimator!C44)</x:f>
      </x:c>
      <x:c r="D46" s="38" t="str">
        <x:f>IF(ISBLANK(Estimator!D44),"",Estimator!D44)</x:f>
      </x:c>
      <x:c r="E46" s="38" t="str">
        <x:f>IF(ISBLANK(Estimator!E44),"",Estimator!E44)</x:f>
      </x:c>
      <x:c r="F46" s="39" t="str">
        <x:f>IF(ISBLANK(Estimator!F44),"",Estimator!F44)</x:f>
      </x:c>
      <x:c r="G46" s="38" t="str">
        <x:f>IF(J46="Ready",D46*E46*F46*$D$7^2,"")</x:f>
      </x:c>
      <x:c r="H46" s="3"/>
      <x:c r="I46" s="3"/>
      <x:c r="J46" s="3" t="str">
        <x:f>IF(COUNTA(Estimator!B44,Estimator!D44:F44)=0,"Unused",IF(COUNT(B46,D46:F46)&lt;&gt;4,"Enter dimensions, quantity and wall ID",IF(NOT(AND(COUNT(B46,D46:F46)=4,B46&gt;=1,B46&lt;=8,B46=INT(B46),D46&gt;0,E46&gt;0,F46&gt;0,F46=INT(F46),ISNUMBER($D$7))),"Enter dimensions, quantity and wall ID",IF(INDEX($G$29:$G$36,B46)&lt;=0,"Review the linked wall",IF(D46&gt;INDEX($D$29:$D$36,B46)+0.000000001,"Opening is wider than the wall",IF(E46&gt;INDEX($E$29:$E$36,B46)+0.000000001,"Opening is taller than the wall","Ready"))))))</x:f>
        <x:v>Unused</x:v>
      </x:c>
      <x:c r="K46" s="3"/>
      <x:c r="L46" s="3"/>
    </x:row>
    <x:row r="47" ht="32" customHeight="1">
      <x:c r="A47" s="3"/>
      <x:c r="B47" s="3" t="str">
        <x:f>IF(ISBLANK(Estimator!B45),"",Estimator!B45)</x:f>
      </x:c>
      <x:c r="C47" s="3" t="str">
        <x:f>IF(ISBLANK(Estimator!C45),"",Estimator!C45)</x:f>
      </x:c>
      <x:c r="D47" s="38" t="str">
        <x:f>IF(ISBLANK(Estimator!D45),"",Estimator!D45)</x:f>
      </x:c>
      <x:c r="E47" s="38" t="str">
        <x:f>IF(ISBLANK(Estimator!E45),"",Estimator!E45)</x:f>
      </x:c>
      <x:c r="F47" s="39" t="str">
        <x:f>IF(ISBLANK(Estimator!F45),"",Estimator!F45)</x:f>
      </x:c>
      <x:c r="G47" s="38" t="str">
        <x:f>IF(J47="Ready",D47*E47*F47*$D$7^2,"")</x:f>
      </x:c>
      <x:c r="H47" s="3"/>
      <x:c r="I47" s="3"/>
      <x:c r="J47" s="3" t="str">
        <x:f>IF(COUNTA(Estimator!B45,Estimator!D45:F45)=0,"Unused",IF(COUNT(B47,D47:F47)&lt;&gt;4,"Enter dimensions, quantity and wall ID",IF(NOT(AND(COUNT(B47,D47:F47)=4,B47&gt;=1,B47&lt;=8,B47=INT(B47),D47&gt;0,E47&gt;0,F47&gt;0,F47=INT(F47),ISNUMBER($D$7))),"Enter dimensions, quantity and wall ID",IF(INDEX($G$29:$G$36,B47)&lt;=0,"Review the linked wall",IF(D47&gt;INDEX($D$29:$D$36,B47)+0.000000001,"Opening is wider than the wall",IF(E47&gt;INDEX($E$29:$E$36,B47)+0.000000001,"Opening is taller than the wall","Ready"))))))</x:f>
        <x:v>Unused</x:v>
      </x:c>
      <x:c r="K47" s="3"/>
      <x:c r="L47" s="3"/>
    </x:row>
    <x:row r="48" ht="32" customHeight="1">
      <x:c r="A48" s="3"/>
      <x:c r="B48" s="3" t="str">
        <x:f>IF(ISBLANK(Estimator!B46),"",Estimator!B46)</x:f>
      </x:c>
      <x:c r="C48" s="3" t="str">
        <x:f>IF(ISBLANK(Estimator!C46),"",Estimator!C46)</x:f>
      </x:c>
      <x:c r="D48" s="38" t="str">
        <x:f>IF(ISBLANK(Estimator!D46),"",Estimator!D46)</x:f>
      </x:c>
      <x:c r="E48" s="38" t="str">
        <x:f>IF(ISBLANK(Estimator!E46),"",Estimator!E46)</x:f>
      </x:c>
      <x:c r="F48" s="39" t="str">
        <x:f>IF(ISBLANK(Estimator!F46),"",Estimator!F46)</x:f>
      </x:c>
      <x:c r="G48" s="38" t="str">
        <x:f>IF(J48="Ready",D48*E48*F48*$D$7^2,"")</x:f>
      </x:c>
      <x:c r="H48" s="3"/>
      <x:c r="I48" s="3"/>
      <x:c r="J48" s="3" t="str">
        <x:f>IF(COUNTA(Estimator!B46,Estimator!D46:F46)=0,"Unused",IF(COUNT(B48,D48:F48)&lt;&gt;4,"Enter dimensions, quantity and wall ID",IF(NOT(AND(COUNT(B48,D48:F48)=4,B48&gt;=1,B48&lt;=8,B48=INT(B48),D48&gt;0,E48&gt;0,F48&gt;0,F48=INT(F48),ISNUMBER($D$7))),"Enter dimensions, quantity and wall ID",IF(INDEX($G$29:$G$36,B48)&lt;=0,"Review the linked wall",IF(D48&gt;INDEX($D$29:$D$36,B48)+0.000000001,"Opening is wider than the wall",IF(E48&gt;INDEX($E$29:$E$36,B48)+0.000000001,"Opening is taller than the wall","Ready"))))))</x:f>
        <x:v>Unused</x:v>
      </x:c>
      <x:c r="K48" s="3"/>
      <x:c r="L48" s="3"/>
    </x:row>
    <x:row r="49" ht="32" customHeight="1">
      <x:c r="A49" s="3"/>
      <x:c r="B49" s="3" t="str">
        <x:f>IF(ISBLANK(Estimator!B47),"",Estimator!B47)</x:f>
      </x:c>
      <x:c r="C49" s="3" t="str">
        <x:f>IF(ISBLANK(Estimator!C47),"",Estimator!C47)</x:f>
      </x:c>
      <x:c r="D49" s="38" t="str">
        <x:f>IF(ISBLANK(Estimator!D47),"",Estimator!D47)</x:f>
      </x:c>
      <x:c r="E49" s="38" t="str">
        <x:f>IF(ISBLANK(Estimator!E47),"",Estimator!E47)</x:f>
      </x:c>
      <x:c r="F49" s="39" t="str">
        <x:f>IF(ISBLANK(Estimator!F47),"",Estimator!F47)</x:f>
      </x:c>
      <x:c r="G49" s="38" t="str">
        <x:f>IF(J49="Ready",D49*E49*F49*$D$7^2,"")</x:f>
      </x:c>
      <x:c r="H49" s="3"/>
      <x:c r="I49" s="3"/>
      <x:c r="J49" s="3" t="str">
        <x:f>IF(COUNTA(Estimator!B47,Estimator!D47:F47)=0,"Unused",IF(COUNT(B49,D49:F49)&lt;&gt;4,"Enter dimensions, quantity and wall ID",IF(NOT(AND(COUNT(B49,D49:F49)=4,B49&gt;=1,B49&lt;=8,B49=INT(B49),D49&gt;0,E49&gt;0,F49&gt;0,F49=INT(F49),ISNUMBER($D$7))),"Enter dimensions, quantity and wall ID",IF(INDEX($G$29:$G$36,B49)&lt;=0,"Review the linked wall",IF(D49&gt;INDEX($D$29:$D$36,B49)+0.000000001,"Opening is wider than the wall",IF(E49&gt;INDEX($E$29:$E$36,B49)+0.000000001,"Opening is taller than the wall","Ready"))))))</x:f>
        <x:v>Unused</x:v>
      </x:c>
      <x:c r="K49" s="3"/>
      <x:c r="L49" s="3"/>
    </x:row>
    <x:row r="50" ht="32" customHeight="1">
      <x:c r="A50" s="3"/>
      <x:c r="B50" s="3" t="str">
        <x:f>IF(ISBLANK(Estimator!B48),"",Estimator!B48)</x:f>
      </x:c>
      <x:c r="C50" s="3" t="str">
        <x:f>IF(ISBLANK(Estimator!C48),"",Estimator!C48)</x:f>
      </x:c>
      <x:c r="D50" s="38" t="str">
        <x:f>IF(ISBLANK(Estimator!D48),"",Estimator!D48)</x:f>
      </x:c>
      <x:c r="E50" s="38" t="str">
        <x:f>IF(ISBLANK(Estimator!E48),"",Estimator!E48)</x:f>
      </x:c>
      <x:c r="F50" s="39" t="str">
        <x:f>IF(ISBLANK(Estimator!F48),"",Estimator!F48)</x:f>
      </x:c>
      <x:c r="G50" s="38" t="str">
        <x:f>IF(J50="Ready",D50*E50*F50*$D$7^2,"")</x:f>
      </x:c>
      <x:c r="H50" s="3"/>
      <x:c r="I50" s="3"/>
      <x:c r="J50" s="3" t="str">
        <x:f>IF(COUNTA(Estimator!B48,Estimator!D48:F48)=0,"Unused",IF(COUNT(B50,D50:F50)&lt;&gt;4,"Enter dimensions, quantity and wall ID",IF(NOT(AND(COUNT(B50,D50:F50)=4,B50&gt;=1,B50&lt;=8,B50=INT(B50),D50&gt;0,E50&gt;0,F50&gt;0,F50=INT(F50),ISNUMBER($D$7))),"Enter dimensions, quantity and wall ID",IF(INDEX($G$29:$G$36,B50)&lt;=0,"Review the linked wall",IF(D50&gt;INDEX($D$29:$D$36,B50)+0.000000001,"Opening is wider than the wall",IF(E50&gt;INDEX($E$29:$E$36,B50)+0.000000001,"Opening is taller than the wall","Ready"))))))</x:f>
        <x:v>Unused</x:v>
      </x:c>
      <x:c r="K50" s="3"/>
      <x:c r="L50" s="3"/>
    </x:row>
    <x:row r="51" ht="32" customHeight="1">
      <x:c r="A51" s="3"/>
      <x:c r="B51" s="3" t="str">
        <x:f>IF(ISBLANK(Estimator!B49),"",Estimator!B49)</x:f>
      </x:c>
      <x:c r="C51" s="3" t="str">
        <x:f>IF(ISBLANK(Estimator!C49),"",Estimator!C49)</x:f>
      </x:c>
      <x:c r="D51" s="38" t="str">
        <x:f>IF(ISBLANK(Estimator!D49),"",Estimator!D49)</x:f>
      </x:c>
      <x:c r="E51" s="38" t="str">
        <x:f>IF(ISBLANK(Estimator!E49),"",Estimator!E49)</x:f>
      </x:c>
      <x:c r="F51" s="39" t="str">
        <x:f>IF(ISBLANK(Estimator!F49),"",Estimator!F49)</x:f>
      </x:c>
      <x:c r="G51" s="38" t="str">
        <x:f>IF(J51="Ready",D51*E51*F51*$D$7^2,"")</x:f>
      </x:c>
      <x:c r="H51" s="3"/>
      <x:c r="I51" s="3"/>
      <x:c r="J51" s="3" t="str">
        <x:f>IF(COUNTA(Estimator!B49,Estimator!D49:F49)=0,"Unused",IF(COUNT(B51,D51:F51)&lt;&gt;4,"Enter dimensions, quantity and wall ID",IF(NOT(AND(COUNT(B51,D51:F51)=4,B51&gt;=1,B51&lt;=8,B51=INT(B51),D51&gt;0,E51&gt;0,F51&gt;0,F51=INT(F51),ISNUMBER($D$7))),"Enter dimensions, quantity and wall ID",IF(INDEX($G$29:$G$36,B51)&lt;=0,"Review the linked wall",IF(D51&gt;INDEX($D$29:$D$36,B51)+0.000000001,"Opening is wider than the wall",IF(E51&gt;INDEX($E$29:$E$36,B51)+0.000000001,"Opening is taller than the wall","Ready"))))))</x:f>
        <x:v>Unused</x:v>
      </x:c>
      <x:c r="K51" s="3"/>
      <x:c r="L51" s="3"/>
    </x:row>
    <x:row r="52" ht="32" customHeight="1">
      <x:c r="A52" s="3"/>
      <x:c r="B52" s="3" t="str">
        <x:f>IF(ISBLANK(Estimator!B50),"",Estimator!B50)</x:f>
      </x:c>
      <x:c r="C52" s="3" t="str">
        <x:f>IF(ISBLANK(Estimator!C50),"",Estimator!C50)</x:f>
      </x:c>
      <x:c r="D52" s="38" t="str">
        <x:f>IF(ISBLANK(Estimator!D50),"",Estimator!D50)</x:f>
      </x:c>
      <x:c r="E52" s="38" t="str">
        <x:f>IF(ISBLANK(Estimator!E50),"",Estimator!E50)</x:f>
      </x:c>
      <x:c r="F52" s="39" t="str">
        <x:f>IF(ISBLANK(Estimator!F50),"",Estimator!F50)</x:f>
      </x:c>
      <x:c r="G52" s="38" t="str">
        <x:f>IF(J52="Ready",D52*E52*F52*$D$7^2,"")</x:f>
      </x:c>
      <x:c r="H52" s="3"/>
      <x:c r="I52" s="3"/>
      <x:c r="J52" s="3" t="str">
        <x:f>IF(COUNTA(Estimator!B50,Estimator!D50:F50)=0,"Unused",IF(COUNT(B52,D52:F52)&lt;&gt;4,"Enter dimensions, quantity and wall ID",IF(NOT(AND(COUNT(B52,D52:F52)=4,B52&gt;=1,B52&lt;=8,B52=INT(B52),D52&gt;0,E52&gt;0,F52&gt;0,F52=INT(F52),ISNUMBER($D$7))),"Enter dimensions, quantity and wall ID",IF(INDEX($G$29:$G$36,B52)&lt;=0,"Review the linked wall",IF(D52&gt;INDEX($D$29:$D$36,B52)+0.000000001,"Opening is wider than the wall",IF(E52&gt;INDEX($E$29:$E$36,B52)+0.000000001,"Opening is taller than the wall","Ready"))))))</x:f>
        <x:v>Unused</x:v>
      </x:c>
      <x:c r="K52" s="3"/>
      <x:c r="L52" s="3"/>
    </x:row>
    <x:row r="53" ht="28" customHeight="1">
      <x:c r="A53" s="3"/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</x:row>
    <x:row r="54" ht="28" customHeight="1">
      <x:c r="A54" s="3"/>
      <x:c r="B54" s="3"/>
      <x:c r="C54" s="3"/>
      <x:c r="D54" s="3"/>
      <x:c r="E54" s="3"/>
      <x:c r="F54" s="3"/>
      <x:c r="G54" s="3"/>
      <x:c r="H54" s="3"/>
      <x:c r="I54" s="3"/>
      <x:c r="J54" s="3"/>
      <x:c r="K54" s="3"/>
      <x:c r="L54" s="3"/>
    </x:row>
    <x:row r="55" ht="28" customHeight="1">
      <x:c r="A55" s="3"/>
      <x:c r="B55" s="3"/>
      <x:c r="C55" s="3"/>
      <x:c r="D55" s="3"/>
      <x:c r="E55" s="3"/>
      <x:c r="F55" s="3"/>
      <x:c r="G55" s="3"/>
      <x:c r="H55" s="3"/>
      <x:c r="I55" s="3"/>
      <x:c r="J55" s="3"/>
      <x:c r="K55" s="3"/>
      <x:c r="L55" s="3"/>
    </x:row>
    <x:row r="56" ht="35" customHeight="1">
      <x:c r="A56" s="3"/>
      <x:c r="B56" s="17" t="str">
        <x:v>Reading the result</x:v>
      </x:c>
      <x:c r="C56" s="17"/>
      <x:c r="D56" s="17"/>
      <x:c r="E56" s="17"/>
      <x:c r="F56" s="17"/>
      <x:c r="G56" s="17"/>
      <x:c r="H56" s="17"/>
      <x:c r="I56" s="17"/>
      <x:c r="J56" s="17"/>
      <x:c r="K56" s="3"/>
      <x:c r="L56" s="3"/>
    </x:row>
    <x:row r="57" ht="28" customHeight="1">
      <x:c r="A57" s="3"/>
      <x:c r="B57" s="14" t="str">
        <x:v>Purchase units = round up (net wall area / module face area x (1 + block allowance)).</x:v>
      </x:c>
      <x:c r="C57" s="3"/>
      <x:c r="D57" s="3"/>
      <x:c r="E57" s="3"/>
      <x:c r="F57" s="3"/>
      <x:c r="G57" s="3"/>
      <x:c r="H57" s="3"/>
      <x:c r="I57" s="3"/>
      <x:c r="J57" s="3"/>
      <x:c r="K57" s="3"/>
      <x:c r="L57" s="3"/>
    </x:row>
    <x:row r="58" ht="28" customHeight="1">
      <x:c r="A58" s="3"/>
      <x:c r="B58" s="14" t="str">
        <x:v>Whole base units = round up (unrounded equivalents). Extra units = purchase units minus whole base units.</x:v>
      </x:c>
      <x:c r="C58" s="3"/>
      <x:c r="D58" s="3"/>
      <x:c r="E58" s="3"/>
      <x:c r="F58" s="3"/>
      <x:c r="G58" s="3"/>
      <x:c r="H58" s="3"/>
      <x:c r="I58" s="3"/>
      <x:c r="J58" s="3"/>
      <x:c r="K58" s="3"/>
      <x:c r="L58" s="3"/>
    </x:row>
    <x:row r="59" ht="28" customHeight="1">
      <x:c r="A59" s="3"/>
      <x:c r="B59" s="3"/>
      <x:c r="C59" s="3"/>
      <x:c r="D59" s="3"/>
      <x:c r="E59" s="3"/>
      <x:c r="F59" s="3"/>
      <x:c r="G59" s="3"/>
      <x:c r="H59" s="3"/>
      <x:c r="I59" s="3"/>
      <x:c r="J59" s="3"/>
      <x:c r="K59" s="3"/>
      <x:c r="L59" s="3"/>
    </x:row>
    <x:row r="60" ht="28" customHeight="1">
      <x:c r="A60" s="3"/>
      <x:c r="B60" s="14" t="str">
        <x:v>Example: 100 ft² with an 8 x 16 in module gives 112.5 equivalents.</x:v>
      </x:c>
      <x:c r="C60" s="3"/>
      <x:c r="D60" s="3"/>
      <x:c r="E60" s="3"/>
      <x:c r="F60" s="3"/>
      <x:c r="G60" s="3"/>
      <x:c r="H60" s="3"/>
      <x:c r="I60" s="3"/>
      <x:c r="J60" s="3"/>
      <x:c r="K60" s="3"/>
      <x:c r="L60" s="3"/>
    </x:row>
    <x:row r="61" ht="28" customHeight="1">
      <x:c r="A61" s="3"/>
      <x:c r="B61" s="14" t="str">
        <x:v>At a 5% allowance, the final order is 119 units. The whole base is 113 and the extra quantity is 6.</x:v>
      </x:c>
      <x:c r="C61" s="3"/>
      <x:c r="D61" s="3"/>
      <x:c r="E61" s="3"/>
      <x:c r="F61" s="3"/>
      <x:c r="G61" s="3"/>
      <x:c r="H61" s="3"/>
      <x:c r="I61" s="3"/>
      <x:c r="J61" s="3"/>
      <x:c r="K61" s="3"/>
      <x:c r="L61" s="3"/>
    </x:row>
    <x:row r="62" ht="28" customHeight="1">
      <x:c r="A62" s="3"/>
      <x:c r="B62" s="3"/>
      <x:c r="C62" s="3"/>
      <x:c r="D62" s="3"/>
      <x:c r="E62" s="3"/>
      <x:c r="F62" s="3"/>
      <x:c r="G62" s="3"/>
      <x:c r="H62" s="3"/>
      <x:c r="I62" s="3"/>
      <x:c r="J62" s="3"/>
      <x:c r="K62" s="3"/>
      <x:c r="L62" s="3"/>
    </x:row>
    <x:row r="63" ht="28" customHeight="1">
      <x:c r="A63" s="3"/>
      <x:c r="B63" s="14" t="str">
        <x:v>The selected face must match the block orientation as laid. Thickness alone does not define face coverage.</x:v>
      </x:c>
      <x:c r="C63" s="3"/>
      <x:c r="D63" s="3"/>
      <x:c r="E63" s="3"/>
      <x:c r="F63" s="3"/>
      <x:c r="G63" s="3"/>
      <x:c r="H63" s="3"/>
      <x:c r="I63" s="3"/>
      <x:c r="J63" s="3"/>
      <x:c r="K63" s="3"/>
      <x:c r="L63" s="3"/>
    </x:row>
    <x:row r="64" ht="28" customHeight="1">
      <x:c r="A64" s="3"/>
      <x:c r="B64" s="14" t="str">
        <x:v>Changing units reinterprets the entered values. Reenter all affected dimensions after changing either unit selector.</x:v>
      </x:c>
      <x:c r="C64" s="3"/>
      <x:c r="D64" s="3"/>
      <x:c r="E64" s="3"/>
      <x:c r="F64" s="3"/>
      <x:c r="G64" s="3"/>
      <x:c r="H64" s="3"/>
      <x:c r="I64" s="3"/>
      <x:c r="J64" s="3"/>
      <x:c r="K64" s="3"/>
      <x:c r="L64" s="3"/>
    </x:row>
    <x:row r="65" ht="28" customHeight="1">
      <x:c r="A65" s="3"/>
      <x:c r="B65" s="14" t="str">
        <x:v>A unit change does not select a regional product. For a 400 x 200 mm module, enter 400 and 200 in Nominal mode.</x:v>
      </x:c>
      <x:c r="C65" s="3"/>
      <x:c r="D65" s="3"/>
      <x:c r="E65" s="3"/>
      <x:c r="F65" s="3"/>
      <x:c r="G65" s="3"/>
      <x:c r="H65" s="3"/>
      <x:c r="I65" s="3"/>
      <x:c r="J65" s="3"/>
      <x:c r="K65" s="3"/>
      <x:c r="L65" s="3"/>
    </x:row>
    <x:row r="66" ht="28" customHeight="1">
      <x:c r="A66" s="3"/>
      <x:c r="B66" s="3"/>
      <x:c r="C66" s="3"/>
      <x:c r="D66" s="3"/>
      <x:c r="E66" s="3"/>
      <x:c r="F66" s="3"/>
      <x:c r="G66" s="3"/>
      <x:c r="H66" s="3"/>
      <x:c r="I66" s="3"/>
      <x:c r="J66" s="3"/>
      <x:c r="K66" s="3"/>
      <x:c r="L66" s="3"/>
    </x:row>
    <x:row r="67" ht="28" customHeight="1">
      <x:c r="A67" s="3"/>
      <x:c r="B67" s="14" t="str">
        <x:v>These are area estimates. Corner units, courses, cuts, reinforcement and structural sizes need separate specifications.</x:v>
      </x:c>
      <x:c r="C67" s="3"/>
      <x:c r="D67" s="3"/>
      <x:c r="E67" s="3"/>
      <x:c r="F67" s="3"/>
      <x:c r="G67" s="3"/>
      <x:c r="H67" s="3"/>
      <x:c r="I67" s="3"/>
      <x:c r="J67" s="3"/>
      <x:c r="K67" s="3"/>
      <x:c r="L67" s="3"/>
    </x:row>
    <x:row r="68" ht="28" customHeight="1">
      <x:c r="A68" s="3"/>
      <x:c r="B68" s="14" t="str">
        <x:v>Each opening must fit its linked wall. Positions and overlap between openings are not checked.</x:v>
      </x:c>
      <x:c r="C68" s="3"/>
      <x:c r="D68" s="3"/>
      <x:c r="E68" s="3"/>
      <x:c r="F68" s="3"/>
      <x:c r="G68" s="3"/>
      <x:c r="H68" s="3"/>
      <x:c r="I68" s="3"/>
      <x:c r="J68" s="3"/>
      <x:c r="K68" s="3"/>
      <x:c r="L68" s="3"/>
    </x:row>
    <x:row r="69" ht="28" customHeight="1">
      <x:c r="A69" s="3"/>
      <x:c r="B69" s="14" t="str">
        <x:v>Block cost excludes mortar, grout, labor, delivery, tax and other materials. A blank price is unpriced.</x:v>
      </x:c>
      <x:c r="C69" s="3"/>
      <x:c r="D69" s="3"/>
      <x:c r="E69" s="3"/>
      <x:c r="F69" s="3"/>
      <x:c r="G69" s="3"/>
      <x:c r="H69" s="3"/>
      <x:c r="I69" s="3"/>
      <x:c r="J69" s="3"/>
      <x:c r="K69" s="3"/>
      <x:c r="L69" s="3"/>
    </x:row>
    <x:row r="70" ht="28" customHeight="1">
      <x:c r="A70" s="3"/>
      <x:c r="B70" s="3"/>
      <x:c r="C70" s="3"/>
      <x:c r="D70" s="3"/>
      <x:c r="E70" s="3"/>
      <x:c r="F70" s="3"/>
      <x:c r="G70" s="3"/>
      <x:c r="H70" s="3"/>
      <x:c r="I70" s="3"/>
      <x:c r="J70" s="3"/>
      <x:c r="K70" s="3"/>
      <x:c r="L70" s="3"/>
    </x:row>
    <x:row r="71" ht="28" customHeight="1">
      <x:c r="A71" s="3"/>
      <x:c r="B71" s="3"/>
      <x:c r="C71" s="3"/>
      <x:c r="D71" s="3"/>
      <x:c r="E71" s="3"/>
      <x:c r="F71" s="3"/>
      <x:c r="G71" s="3"/>
      <x:c r="H71" s="3"/>
      <x:c r="I71" s="3"/>
      <x:c r="J71" s="3"/>
      <x:c r="K71" s="3"/>
      <x:c r="L71" s="3"/>
    </x:row>
    <x:row r="72" ht="28" customHeight="1">
      <x:c r="A72" s="3"/>
      <x:c r="B72" s="14" t="str">
        <x:v>CMHA: Modular Layout of Concrete Masonry</x:v>
      </x:c>
      <x:c r="C72" s="3"/>
      <x:c r="D72" s="3"/>
      <x:c r="E72" s="3"/>
      <x:c r="F72" s="3"/>
      <x:c r="G72" s="3"/>
      <x:c r="H72" s="3"/>
      <x:c r="I72" s="3"/>
      <x:c r="J72" s="3"/>
      <x:c r="K72" s="3"/>
      <x:c r="L72" s="3"/>
    </x:row>
    <x:row r="73" ht="28" customHeight="1">
      <x:c r="A73" s="3"/>
      <x:c r="B73" s="14" t="str">
        <x:v>https://www.masonryandhardscapes.org/resource/tek-05-12/</x:v>
      </x:c>
      <x:c r="C73" s="3"/>
      <x:c r="D73" s="3"/>
      <x:c r="E73" s="3"/>
      <x:c r="F73" s="3"/>
      <x:c r="G73" s="3"/>
      <x:c r="H73" s="3"/>
      <x:c r="I73" s="3"/>
      <x:c r="J73" s="3"/>
      <x:c r="K73" s="3"/>
      <x:c r="L73" s="3"/>
    </x:row>
    <x:row r="74" ht="28" customHeight="1">
      <x:c r="A74" s="3"/>
      <x:c r="B74" s="3"/>
      <x:c r="C74" s="3"/>
      <x:c r="D74" s="3"/>
      <x:c r="E74" s="3"/>
      <x:c r="F74" s="3"/>
      <x:c r="G74" s="3"/>
      <x:c r="H74" s="3"/>
      <x:c r="I74" s="3"/>
      <x:c r="J74" s="3"/>
      <x:c r="K74" s="3"/>
      <x:c r="L74" s="3"/>
    </x:row>
    <x:row r="75" ht="28" customHeight="1">
      <x:c r="A75" s="3"/>
      <x:c r="B75" s="14" t="str">
        <x:v>CMHA: Estimating Concrete Masonry Materials</x:v>
      </x:c>
      <x:c r="C75" s="3"/>
      <x:c r="D75" s="3"/>
      <x:c r="E75" s="3"/>
      <x:c r="F75" s="3"/>
      <x:c r="G75" s="3"/>
      <x:c r="H75" s="3"/>
      <x:c r="I75" s="3"/>
      <x:c r="J75" s="3"/>
      <x:c r="K75" s="3"/>
      <x:c r="L75" s="3"/>
    </x:row>
    <x:row r="76" ht="28" customHeight="1">
      <x:c r="A76" s="3"/>
      <x:c r="B76" s="14" t="str">
        <x:v>https://www.masonryandhardscapes.org/resource/tek-04-02a/</x:v>
      </x:c>
      <x:c r="C76" s="3"/>
      <x:c r="D76" s="3"/>
      <x:c r="E76" s="3"/>
      <x:c r="F76" s="3"/>
      <x:c r="G76" s="3"/>
      <x:c r="H76" s="3"/>
      <x:c r="I76" s="3"/>
      <x:c r="J76" s="3"/>
      <x:c r="K76" s="3"/>
      <x:c r="L76" s="3"/>
    </x:row>
    <x:row r="77" ht="28" customHeight="1">
      <x:c r="A77" s="3"/>
      <x:c r="B77" s="3"/>
      <x:c r="C77" s="3"/>
      <x:c r="D77" s="3"/>
      <x:c r="E77" s="3"/>
      <x:c r="F77" s="3"/>
      <x:c r="G77" s="3"/>
      <x:c r="H77" s="3"/>
      <x:c r="I77" s="3"/>
      <x:c r="J77" s="3"/>
      <x:c r="K77" s="3"/>
      <x:c r="L77" s="3"/>
    </x:row>
    <x:row r="78" ht="28" customHeight="1">
      <x:c r="A78" s="3"/>
      <x:c r="B78" s="3"/>
      <x:c r="C78" s="3"/>
      <x:c r="D78" s="3"/>
      <x:c r="E78" s="3"/>
      <x:c r="F78" s="3"/>
      <x:c r="G78" s="3"/>
      <x:c r="H78" s="3"/>
      <x:c r="I78" s="3"/>
      <x:c r="J78" s="3"/>
      <x:c r="K78" s="3"/>
      <x:c r="L78" s="3"/>
    </x:row>
    <x:row r="79" ht="28" customHeight="1">
      <x:c r="A79" s="3"/>
      <x:c r="B79" s="3"/>
      <x:c r="C79" s="3"/>
      <x:c r="D79" s="3"/>
      <x:c r="E79" s="3"/>
      <x:c r="F79" s="3"/>
      <x:c r="G79" s="3"/>
      <x:c r="H79" s="3"/>
      <x:c r="I79" s="3"/>
      <x:c r="J79" s="3"/>
      <x:c r="K79" s="3"/>
      <x:c r="L79" s="3"/>
    </x:row>
    <x:row r="80" ht="28" customHeight="1">
      <x:c r="A80" s="3"/>
      <x:c r="B80" s="3"/>
      <x:c r="C80" s="3"/>
      <x:c r="D80" s="3"/>
      <x:c r="E80" s="3"/>
      <x:c r="F80" s="3"/>
      <x:c r="G80" s="3"/>
      <x:c r="H80" s="3"/>
      <x:c r="I80" s="3"/>
      <x:c r="J80" s="3"/>
      <x:c r="K80" s="3"/>
      <x:c r="L80" s="3"/>
    </x:row>
    <x:row r="81" ht="28" customHeight="1">
      <x:c r="A81" s="3"/>
      <x:c r="B81" s="3"/>
      <x:c r="C81" s="3"/>
      <x:c r="D81" s="3"/>
      <x:c r="E81" s="3"/>
      <x:c r="F81" s="3"/>
      <x:c r="G81" s="3"/>
      <x:c r="H81" s="3"/>
      <x:c r="I81" s="3"/>
      <x:c r="J81" s="3"/>
      <x:c r="K81" s="3"/>
      <x:c r="L81" s="3"/>
    </x:row>
  </x:sheetData>
  <x:pageMargins left="0.7" right="0.7" top="0.75" bottom="0.75" header="0.3" footer="0.3"/>
</x:worksheet>
</file>